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atarina\Dropbox\VIKI\VO\Balog nad Ipľom_komunikácie\"/>
    </mc:Choice>
  </mc:AlternateContent>
  <bookViews>
    <workbookView xWindow="28680" yWindow="-120" windowWidth="29040" windowHeight="15840" activeTab="1"/>
  </bookViews>
  <sheets>
    <sheet name="Rekapitulácia stavby" sheetId="1" r:id="rId1"/>
    <sheet name="1. - Stavebná časť" sheetId="2" r:id="rId2"/>
  </sheets>
  <definedNames>
    <definedName name="_xlnm._FilterDatabase" localSheetId="1" hidden="1">'1. - Stavebná časť'!$C$125:$K$139</definedName>
    <definedName name="_xlnm.Print_Titles" localSheetId="1">'1. - Stavebná časť'!$125:$125</definedName>
    <definedName name="_xlnm.Print_Titles" localSheetId="0">'Rekapitulácia stavby'!$92:$92</definedName>
    <definedName name="_xlnm.Print_Area" localSheetId="1">'1. - Stavebná časť'!$C$4:$J$76,'1. - Stavebná časť'!$C$82:$J$105,'1. - Stavebná časť'!$C$111:$J$139</definedName>
    <definedName name="_xlnm.Print_Area" localSheetId="0">'Rekapitulácia stavby'!$D$4:$AO$76,'Rekapitulácia stavby'!$C$82:$AQ$97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9" i="2" l="1"/>
  <c r="J38" i="2"/>
  <c r="AY96" i="1"/>
  <c r="J37" i="2"/>
  <c r="AX96" i="1" s="1"/>
  <c r="BI139" i="2"/>
  <c r="BH139" i="2"/>
  <c r="BG139" i="2"/>
  <c r="BE139" i="2"/>
  <c r="T139" i="2"/>
  <c r="T138" i="2"/>
  <c r="T137" i="2"/>
  <c r="R139" i="2"/>
  <c r="R138" i="2" s="1"/>
  <c r="R137" i="2" s="1"/>
  <c r="P139" i="2"/>
  <c r="P138" i="2"/>
  <c r="P137" i="2" s="1"/>
  <c r="BI136" i="2"/>
  <c r="BH136" i="2"/>
  <c r="BG136" i="2"/>
  <c r="BE136" i="2"/>
  <c r="T136" i="2"/>
  <c r="R136" i="2"/>
  <c r="P136" i="2"/>
  <c r="BI135" i="2"/>
  <c r="BH135" i="2"/>
  <c r="BG135" i="2"/>
  <c r="BE135" i="2"/>
  <c r="T135" i="2"/>
  <c r="R135" i="2"/>
  <c r="P135" i="2"/>
  <c r="BI133" i="2"/>
  <c r="BH133" i="2"/>
  <c r="BG133" i="2"/>
  <c r="BE133" i="2"/>
  <c r="T133" i="2"/>
  <c r="R133" i="2"/>
  <c r="P133" i="2"/>
  <c r="BI132" i="2"/>
  <c r="BH132" i="2"/>
  <c r="BG132" i="2"/>
  <c r="BE132" i="2"/>
  <c r="T132" i="2"/>
  <c r="R132" i="2"/>
  <c r="P132" i="2"/>
  <c r="BI131" i="2"/>
  <c r="BH131" i="2"/>
  <c r="BG131" i="2"/>
  <c r="BE131" i="2"/>
  <c r="T131" i="2"/>
  <c r="R131" i="2"/>
  <c r="P131" i="2"/>
  <c r="BI129" i="2"/>
  <c r="BH129" i="2"/>
  <c r="BG129" i="2"/>
  <c r="BE129" i="2"/>
  <c r="T129" i="2"/>
  <c r="T128" i="2"/>
  <c r="R129" i="2"/>
  <c r="R128" i="2"/>
  <c r="P129" i="2"/>
  <c r="P128" i="2"/>
  <c r="J122" i="2"/>
  <c r="F122" i="2"/>
  <c r="F120" i="2"/>
  <c r="E118" i="2"/>
  <c r="J93" i="2"/>
  <c r="F93" i="2"/>
  <c r="F91" i="2"/>
  <c r="E89" i="2"/>
  <c r="J26" i="2"/>
  <c r="E26" i="2"/>
  <c r="J123" i="2" s="1"/>
  <c r="J25" i="2"/>
  <c r="J20" i="2"/>
  <c r="E20" i="2"/>
  <c r="F123" i="2" s="1"/>
  <c r="J19" i="2"/>
  <c r="J14" i="2"/>
  <c r="J120" i="2" s="1"/>
  <c r="E7" i="2"/>
  <c r="E114" i="2"/>
  <c r="L90" i="1"/>
  <c r="AM90" i="1"/>
  <c r="AM89" i="1"/>
  <c r="L89" i="1"/>
  <c r="AM87" i="1"/>
  <c r="L87" i="1"/>
  <c r="L85" i="1"/>
  <c r="L84" i="1"/>
  <c r="AS95" i="1"/>
  <c r="BK139" i="2"/>
  <c r="BK136" i="2"/>
  <c r="J139" i="2"/>
  <c r="J136" i="2"/>
  <c r="BK135" i="2"/>
  <c r="J135" i="2"/>
  <c r="BK133" i="2"/>
  <c r="J133" i="2"/>
  <c r="BK132" i="2"/>
  <c r="J132" i="2"/>
  <c r="BK131" i="2"/>
  <c r="J131" i="2"/>
  <c r="BK129" i="2"/>
  <c r="J129" i="2"/>
  <c r="T134" i="2" l="1"/>
  <c r="BK130" i="2"/>
  <c r="J130" i="2"/>
  <c r="J101" i="2"/>
  <c r="P130" i="2"/>
  <c r="R130" i="2"/>
  <c r="T130" i="2"/>
  <c r="T127" i="2" s="1"/>
  <c r="T126" i="2" s="1"/>
  <c r="P134" i="2"/>
  <c r="P127" i="2" s="1"/>
  <c r="P126" i="2" s="1"/>
  <c r="AU96" i="1" s="1"/>
  <c r="AU95" i="1" s="1"/>
  <c r="AU94" i="1" s="1"/>
  <c r="R134" i="2"/>
  <c r="R127" i="2" s="1"/>
  <c r="R126" i="2" s="1"/>
  <c r="BK134" i="2"/>
  <c r="J134" i="2"/>
  <c r="J102" i="2"/>
  <c r="E85" i="2"/>
  <c r="J91" i="2"/>
  <c r="F94" i="2"/>
  <c r="J94" i="2"/>
  <c r="BF129" i="2"/>
  <c r="BF131" i="2"/>
  <c r="BF132" i="2"/>
  <c r="BF133" i="2"/>
  <c r="BF135" i="2"/>
  <c r="BF136" i="2"/>
  <c r="BF139" i="2"/>
  <c r="BK138" i="2"/>
  <c r="BK137" i="2"/>
  <c r="J137" i="2" s="1"/>
  <c r="J103" i="2" s="1"/>
  <c r="BK128" i="2"/>
  <c r="J128" i="2"/>
  <c r="J100" i="2" s="1"/>
  <c r="F37" i="2"/>
  <c r="BB96" i="1"/>
  <c r="BB95" i="1"/>
  <c r="AX95" i="1" s="1"/>
  <c r="F39" i="2"/>
  <c r="BD96" i="1"/>
  <c r="BD95" i="1"/>
  <c r="BD94" i="1" s="1"/>
  <c r="W33" i="1" s="1"/>
  <c r="F38" i="2"/>
  <c r="BC96" i="1"/>
  <c r="BC95" i="1" s="1"/>
  <c r="AY95" i="1" s="1"/>
  <c r="AS94" i="1"/>
  <c r="J35" i="2"/>
  <c r="AV96" i="1" s="1"/>
  <c r="F35" i="2"/>
  <c r="AZ96" i="1"/>
  <c r="AZ95" i="1"/>
  <c r="AV95" i="1" s="1"/>
  <c r="BK127" i="2" l="1"/>
  <c r="J127" i="2"/>
  <c r="J99" i="2"/>
  <c r="J138" i="2"/>
  <c r="J104" i="2" s="1"/>
  <c r="AZ94" i="1"/>
  <c r="W29" i="1"/>
  <c r="BC94" i="1"/>
  <c r="W32" i="1" s="1"/>
  <c r="F36" i="2"/>
  <c r="BA96" i="1"/>
  <c r="BA95" i="1"/>
  <c r="AW95" i="1" s="1"/>
  <c r="AT95" i="1" s="1"/>
  <c r="BB94" i="1"/>
  <c r="W31" i="1"/>
  <c r="J36" i="2"/>
  <c r="AW96" i="1"/>
  <c r="AT96" i="1"/>
  <c r="BK126" i="2" l="1"/>
  <c r="J126" i="2"/>
  <c r="J98" i="2"/>
  <c r="AV94" i="1"/>
  <c r="AK29" i="1" s="1"/>
  <c r="AX94" i="1"/>
  <c r="AY94" i="1"/>
  <c r="BA94" i="1"/>
  <c r="W30" i="1" s="1"/>
  <c r="AW94" i="1" l="1"/>
  <c r="AK30" i="1"/>
  <c r="J32" i="2"/>
  <c r="AG96" i="1"/>
  <c r="AG95" i="1" s="1"/>
  <c r="AG94" i="1" s="1"/>
  <c r="AK26" i="1" s="1"/>
  <c r="AK35" i="1" l="1"/>
  <c r="AN95" i="1"/>
  <c r="J41" i="2"/>
  <c r="AN96" i="1"/>
  <c r="AT94" i="1"/>
  <c r="AN94" i="1" l="1"/>
</calcChain>
</file>

<file path=xl/sharedStrings.xml><?xml version="1.0" encoding="utf-8"?>
<sst xmlns="http://schemas.openxmlformats.org/spreadsheetml/2006/main" count="404" uniqueCount="160">
  <si>
    <t>Export Komplet</t>
  </si>
  <si>
    <t/>
  </si>
  <si>
    <t>2.0</t>
  </si>
  <si>
    <t>False</t>
  </si>
  <si>
    <t>{62cfbdcf-bbef-4cbb-b54e-2c2fe8c7944d}</t>
  </si>
  <si>
    <t>&gt;&gt;  skryté stĺpce  &lt;&lt;</t>
  </si>
  <si>
    <t>0,001</t>
  </si>
  <si>
    <t>20</t>
  </si>
  <si>
    <t>REKAPITULÁCIA STAVBY</t>
  </si>
  <si>
    <t>v ---  nižšie sa nachádzajú doplnkové a pomocné údaje k zostavám  --- v</t>
  </si>
  <si>
    <t>Návod na vyplnenie</t>
  </si>
  <si>
    <t>Kód:</t>
  </si>
  <si>
    <t>151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</si>
  <si>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</si>
  <si>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</si>
  <si>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REKONŠTRUKCIA MIESTNYCH KOMUNIKÁCIÍ V OBCI BALOG NAD IPĽOM</t>
  </si>
  <si>
    <t>JKSO:</t>
  </si>
  <si>
    <t>KS:</t>
  </si>
  <si>
    <t>Miesto:</t>
  </si>
  <si>
    <t xml:space="preserve"> </t>
  </si>
  <si>
    <t>Dátum:</t>
  </si>
  <si>
    <t>Objednávateľ:</t>
  </si>
  <si>
    <t>IČO:</t>
  </si>
  <si>
    <t>00319228</t>
  </si>
  <si>
    <t xml:space="preserve">Obec Balog nad Ipľom, Hlavná 75, 991 11 Balog nad </t>
  </si>
  <si>
    <t>IČ DPH:</t>
  </si>
  <si>
    <t xml:space="preserve">2021171317 </t>
  </si>
  <si>
    <t>Zhotoviteľ:</t>
  </si>
  <si>
    <t>Vyplň údaj</t>
  </si>
  <si>
    <t>Projektant:</t>
  </si>
  <si>
    <t>44413301</t>
  </si>
  <si>
    <t>2022709282</t>
  </si>
  <si>
    <t>True</t>
  </si>
  <si>
    <t>0,01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</si>
  <si>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</si>
  <si>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</si>
  <si>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</si>
  <si>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</si>
  <si>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</si>
  <si>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</si>
  <si>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</si>
  <si>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</si>
  <si>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</si>
  <si>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</si>
  <si>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</si>
  <si>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</si>
  <si>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</si>
  <si>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</si>
  <si>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</si>
  <si>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</si>
  <si>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</si>
  <si>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</si>
  <si>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</si>
  <si>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</si>
  <si>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</si>
  <si>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</si>
  <si>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</si>
  <si>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</si>
  <si>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</si>
  <si>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</si>
  <si>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</si>
  <si>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</si>
  <si>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</si>
  <si>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</si>
  <si>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</si>
  <si>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</si>
  <si>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</si>
  <si>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</si>
  <si>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</si>
  <si>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</si>
  <si>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</si>
  <si>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</si>
  <si>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</si>
  <si>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</si>
  <si>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</si>
  <si>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</si>
  <si>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</si>
  <si>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</si>
  <si>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</si>
  <si>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</si>
  <si>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SO - 01</t>
  </si>
  <si>
    <t>Rekonštrukcia MK ulica Nová Osada č. p. 1376,1377</t>
  </si>
  <si>
    <t>STA</t>
  </si>
  <si>
    <t>1</t>
  </si>
  <si>
    <t>{990ff89c-2756-4325-a6cc-2af7b81ec847}</t>
  </si>
  <si>
    <t>/</t>
  </si>
  <si>
    <t>1.</t>
  </si>
  <si>
    <t>Stavebná časť</t>
  </si>
  <si>
    <t>Časť</t>
  </si>
  <si>
    <t>2</t>
  </si>
  <si>
    <t>{5023d9e9-97de-4c4c-a478-1bdc32d5e54d}</t>
  </si>
  <si>
    <t>KRYCÍ LIST ROZPOČTU</t>
  </si>
  <si>
    <t>Objekt:</t>
  </si>
  <si>
    <t>SO - 01 - Rekonštrukcia MK ulica Nová Osada č. p. 1376,1377</t>
  </si>
  <si>
    <t>Časť:</t>
  </si>
  <si>
    <t>1. - Stavebná časť</t>
  </si>
  <si>
    <t>REKAPITULÁCIA ROZPOČTU</t>
  </si>
  <si>
    <t>Kód dielu - Popis</t>
  </si>
  <si>
    <t>Cena celkom [EUR]</t>
  </si>
  <si>
    <t>Náklady z rozpočtu</t>
  </si>
  <si>
    <t>-1</t>
  </si>
  <si>
    <t>D1 - PRÁCE A DODÁVKY HSV</t>
  </si>
  <si>
    <t xml:space="preserve">    4 - Vodorovné konštrukcie</t>
  </si>
  <si>
    <t xml:space="preserve">    5 - Komunikácie</t>
  </si>
  <si>
    <t xml:space="preserve">    8 - Rúrové vedenie</t>
  </si>
  <si>
    <t>M - Práce a dodávky M</t>
  </si>
  <si>
    <t xml:space="preserve">    23-M - Montáže potrubia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</si>
  <si>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</si>
  <si>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</si>
  <si>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</si>
  <si>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</si>
  <si>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</si>
  <si>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</si>
  <si>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</si>
  <si>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</si>
  <si>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</si>
  <si>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</si>
  <si>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</si>
  <si>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</si>
  <si>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D1</t>
  </si>
  <si>
    <t>PRÁCE A DODÁVKY HSV</t>
  </si>
  <si>
    <t>ROZPOCET</t>
  </si>
  <si>
    <t>4</t>
  </si>
  <si>
    <t>Vodorovné konštrukcie</t>
  </si>
  <si>
    <t>K</t>
  </si>
  <si>
    <t>452112211</t>
  </si>
  <si>
    <t>Osadenie rámu pod kanálové mreže, výšky do 100 mm</t>
  </si>
  <si>
    <t>ks</t>
  </si>
  <si>
    <t>614902328</t>
  </si>
  <si>
    <t>5</t>
  </si>
  <si>
    <t>Komunikácie</t>
  </si>
  <si>
    <t>564211111</t>
  </si>
  <si>
    <t>Podklad alebo podsyp zo štrkopiesku s rozprestretím, vlhčením a zhutnením, po zhutnení hr. 50 mm</t>
  </si>
  <si>
    <t>m2</t>
  </si>
  <si>
    <t>1902171034</t>
  </si>
  <si>
    <t>3</t>
  </si>
  <si>
    <t>577161114</t>
  </si>
  <si>
    <t>Betón asfaltový II.tr. AC 11 O, pre obrusné vrstvy,  hr. 70 mm</t>
  </si>
  <si>
    <t>-372766595</t>
  </si>
  <si>
    <t>577171225</t>
  </si>
  <si>
    <t>Betón asfaltový II.tr. AC 22 P, pre podkladové vrstvy,  hr. 80 mm</t>
  </si>
  <si>
    <t>-467793193</t>
  </si>
  <si>
    <t>8</t>
  </si>
  <si>
    <t>Rúrové vedenie</t>
  </si>
  <si>
    <t>877360410</t>
  </si>
  <si>
    <t>Vyvýšenie kanalizačných šácht</t>
  </si>
  <si>
    <t>-2094322309</t>
  </si>
  <si>
    <t>6</t>
  </si>
  <si>
    <t>891217111</t>
  </si>
  <si>
    <t>Vyvýšenie vodovodného hydrantu podzemného</t>
  </si>
  <si>
    <t>-464963365</t>
  </si>
  <si>
    <t>M</t>
  </si>
  <si>
    <t>Práce a dodávky M</t>
  </si>
  <si>
    <t>23-M</t>
  </si>
  <si>
    <t>Montáže potrubia</t>
  </si>
  <si>
    <t>7</t>
  </si>
  <si>
    <t>230230291</t>
  </si>
  <si>
    <t xml:space="preserve">Vyvýšenie hlavného uzáveru vody </t>
  </si>
  <si>
    <t>64</t>
  </si>
  <si>
    <t>1213101655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</si>
</sst>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0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19" fillId="5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4" xfId="0" applyNumberFormat="1" applyFont="1" applyBorder="1" applyAlignment="1">
      <alignment vertical="center"/>
    </xf>
    <xf numFmtId="4" fontId="25" fillId="0" borderId="0" xfId="0" applyNumberFormat="1" applyFont="1" applyBorder="1" applyAlignment="1">
      <alignment vertical="center"/>
    </xf>
    <xf numFmtId="166" fontId="25" fillId="0" borderId="0" xfId="0" applyNumberFormat="1" applyFont="1" applyBorder="1" applyAlignment="1">
      <alignment vertical="center"/>
    </xf>
    <xf numFmtId="4" fontId="25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5" borderId="0" xfId="0" applyFont="1" applyFill="1" applyAlignment="1">
      <alignment horizontal="left" vertical="center"/>
    </xf>
    <xf numFmtId="0" fontId="19" fillId="5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8" xfId="0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7" fontId="21" fillId="0" borderId="0" xfId="0" applyNumberFormat="1" applyFont="1" applyAlignment="1"/>
    <xf numFmtId="166" fontId="30" fillId="0" borderId="12" xfId="0" applyNumberFormat="1" applyFont="1" applyBorder="1" applyAlignment="1"/>
    <xf numFmtId="166" fontId="30" fillId="0" borderId="13" xfId="0" applyNumberFormat="1" applyFont="1" applyBorder="1" applyAlignment="1"/>
    <xf numFmtId="167" fontId="31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167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167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167" fontId="19" fillId="3" borderId="22" xfId="0" applyNumberFormat="1" applyFont="1" applyFill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0" fillId="3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20" fillId="3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left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right" vertical="center"/>
    </xf>
    <xf numFmtId="0" fontId="19" fillId="5" borderId="8" xfId="0" applyFont="1" applyFill="1" applyBorder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0" fontId="2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e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8"/>
  <sheetViews>
    <sheetView showGridLines="0" showZeros="0" topLeftCell="A15" workbookViewId="0">
      <selection activeCell="AF20" sqref="AF20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>
      <c r="AR2" s="162" t="s">
        <v>5</v>
      </c>
      <c r="AS2" s="163"/>
      <c r="AT2" s="163"/>
      <c r="AU2" s="163"/>
      <c r="AV2" s="163"/>
      <c r="AW2" s="163"/>
      <c r="AX2" s="163"/>
      <c r="AY2" s="163"/>
      <c r="AZ2" s="163"/>
      <c r="BA2" s="163"/>
      <c r="BB2" s="163"/>
      <c r="BC2" s="163"/>
      <c r="BD2" s="163"/>
      <c r="BE2" s="163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s="1" customFormat="1" ht="24.95" customHeight="1">
      <c r="B4" s="17"/>
      <c r="D4" s="18" t="s">
        <v>8</v>
      </c>
      <c r="AR4" s="17"/>
      <c r="AS4" s="19" t="s">
        <v>9</v>
      </c>
      <c r="BE4" s="20" t="s">
        <v>10</v>
      </c>
      <c r="BS4" s="14" t="s">
        <v>6</v>
      </c>
    </row>
    <row r="5" spans="1:74" s="1" customFormat="1" ht="12" customHeight="1">
      <c r="B5" s="17"/>
      <c r="D5" s="21" t="s">
        <v>11</v>
      </c>
      <c r="K5" s="197" t="s">
        <v>12</v>
      </c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R5" s="17"/>
      <c r="BE5" s="194" t="s">
        <v>13</v>
      </c>
      <c r="BS5" s="14" t="s">
        <v>6</v>
      </c>
    </row>
    <row r="6" spans="1:74" s="1" customFormat="1" ht="36.950000000000003" customHeight="1">
      <c r="B6" s="17"/>
      <c r="D6" s="23" t="s">
        <v>14</v>
      </c>
      <c r="K6" s="198" t="s">
        <v>15</v>
      </c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3"/>
      <c r="AB6" s="163"/>
      <c r="AC6" s="163"/>
      <c r="AD6" s="163"/>
      <c r="AE6" s="163"/>
      <c r="AF6" s="163"/>
      <c r="AG6" s="163"/>
      <c r="AH6" s="163"/>
      <c r="AI6" s="163"/>
      <c r="AJ6" s="163"/>
      <c r="AK6" s="163"/>
      <c r="AL6" s="163"/>
      <c r="AM6" s="163"/>
      <c r="AN6" s="163"/>
      <c r="AO6" s="163"/>
      <c r="AR6" s="17"/>
      <c r="BE6" s="195"/>
      <c r="BS6" s="14" t="s">
        <v>6</v>
      </c>
    </row>
    <row r="7" spans="1:74" s="1" customFormat="1" ht="12" customHeight="1">
      <c r="B7" s="17"/>
      <c r="D7" s="24" t="s">
        <v>16</v>
      </c>
      <c r="K7" s="22" t="s">
        <v>1</v>
      </c>
      <c r="AK7" s="24" t="s">
        <v>17</v>
      </c>
      <c r="AN7" s="22" t="s">
        <v>1</v>
      </c>
      <c r="AR7" s="17"/>
      <c r="BE7" s="195"/>
      <c r="BS7" s="14" t="s">
        <v>6</v>
      </c>
    </row>
    <row r="8" spans="1:74" s="1" customFormat="1" ht="12" customHeight="1">
      <c r="B8" s="17"/>
      <c r="D8" s="24" t="s">
        <v>18</v>
      </c>
      <c r="K8" s="22" t="s">
        <v>19</v>
      </c>
      <c r="AK8" s="24" t="s">
        <v>20</v>
      </c>
      <c r="AN8" s="25"/>
      <c r="AR8" s="17"/>
      <c r="BE8" s="195"/>
      <c r="BS8" s="14" t="s">
        <v>6</v>
      </c>
    </row>
    <row r="9" spans="1:74" s="1" customFormat="1" ht="14.45" customHeight="1">
      <c r="B9" s="17"/>
      <c r="AR9" s="17"/>
      <c r="BE9" s="195"/>
      <c r="BS9" s="14" t="s">
        <v>6</v>
      </c>
    </row>
    <row r="10" spans="1:74" s="1" customFormat="1" ht="12" customHeight="1">
      <c r="B10" s="17"/>
      <c r="D10" s="24" t="s">
        <v>21</v>
      </c>
      <c r="AK10" s="24" t="s">
        <v>22</v>
      </c>
      <c r="AN10" s="22" t="s">
        <v>23</v>
      </c>
      <c r="AR10" s="17"/>
      <c r="BE10" s="195"/>
      <c r="BS10" s="14" t="s">
        <v>6</v>
      </c>
    </row>
    <row r="11" spans="1:74" s="1" customFormat="1" ht="18.399999999999999" customHeight="1">
      <c r="B11" s="17"/>
      <c r="E11" s="22" t="s">
        <v>24</v>
      </c>
      <c r="AK11" s="24" t="s">
        <v>25</v>
      </c>
      <c r="AN11" s="22" t="s">
        <v>26</v>
      </c>
      <c r="AR11" s="17"/>
      <c r="BE11" s="195"/>
      <c r="BS11" s="14" t="s">
        <v>6</v>
      </c>
    </row>
    <row r="12" spans="1:74" s="1" customFormat="1" ht="6.95" customHeight="1">
      <c r="B12" s="17"/>
      <c r="AR12" s="17"/>
      <c r="BE12" s="195"/>
      <c r="BS12" s="14" t="s">
        <v>6</v>
      </c>
    </row>
    <row r="13" spans="1:74" s="1" customFormat="1" ht="12" customHeight="1">
      <c r="B13" s="17"/>
      <c r="D13" s="24" t="s">
        <v>27</v>
      </c>
      <c r="AK13" s="24" t="s">
        <v>22</v>
      </c>
      <c r="AN13" s="26" t="s">
        <v>28</v>
      </c>
      <c r="AR13" s="17"/>
      <c r="BE13" s="195"/>
      <c r="BS13" s="14" t="s">
        <v>6</v>
      </c>
    </row>
    <row r="14" spans="1:74" ht="12.75">
      <c r="B14" s="17"/>
      <c r="E14" s="199" t="s">
        <v>28</v>
      </c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U14" s="200"/>
      <c r="V14" s="200"/>
      <c r="W14" s="200"/>
      <c r="X14" s="200"/>
      <c r="Y14" s="200"/>
      <c r="Z14" s="200"/>
      <c r="AA14" s="200"/>
      <c r="AB14" s="200"/>
      <c r="AC14" s="200"/>
      <c r="AD14" s="200"/>
      <c r="AE14" s="200"/>
      <c r="AF14" s="200"/>
      <c r="AG14" s="200"/>
      <c r="AH14" s="200"/>
      <c r="AI14" s="200"/>
      <c r="AJ14" s="200"/>
      <c r="AK14" s="24" t="s">
        <v>25</v>
      </c>
      <c r="AN14" s="26" t="s">
        <v>28</v>
      </c>
      <c r="AR14" s="17"/>
      <c r="BE14" s="195"/>
      <c r="BS14" s="14" t="s">
        <v>6</v>
      </c>
    </row>
    <row r="15" spans="1:74" s="1" customFormat="1" ht="6.95" customHeight="1">
      <c r="B15" s="17"/>
      <c r="AR15" s="17"/>
      <c r="BE15" s="195"/>
      <c r="BS15" s="14" t="s">
        <v>3</v>
      </c>
    </row>
    <row r="16" spans="1:74" s="1" customFormat="1" ht="12" customHeight="1">
      <c r="B16" s="17"/>
      <c r="D16" s="24" t="s">
        <v>29</v>
      </c>
      <c r="AK16" s="24" t="s">
        <v>22</v>
      </c>
      <c r="AN16" s="22" t="s">
        <v>30</v>
      </c>
      <c r="AR16" s="17"/>
      <c r="BE16" s="195"/>
      <c r="BS16" s="14" t="s">
        <v>3</v>
      </c>
    </row>
    <row r="17" spans="1:71" s="1" customFormat="1" ht="18.399999999999999" customHeight="1">
      <c r="B17" s="17"/>
      <c r="E17" s="22"/>
      <c r="AK17" s="24" t="s">
        <v>25</v>
      </c>
      <c r="AN17" s="22" t="s">
        <v>31</v>
      </c>
      <c r="AR17" s="17"/>
      <c r="BE17" s="195"/>
      <c r="BS17" s="14" t="s">
        <v>32</v>
      </c>
    </row>
    <row r="18" spans="1:71" s="1" customFormat="1" ht="6.95" customHeight="1">
      <c r="B18" s="17"/>
      <c r="AR18" s="17"/>
      <c r="BE18" s="195"/>
      <c r="BS18" s="14" t="s">
        <v>33</v>
      </c>
    </row>
    <row r="19" spans="1:71" s="1" customFormat="1" ht="12" customHeight="1">
      <c r="B19" s="17"/>
      <c r="D19" s="24" t="s">
        <v>34</v>
      </c>
      <c r="AK19" s="24" t="s">
        <v>22</v>
      </c>
      <c r="AN19" s="22" t="s">
        <v>1</v>
      </c>
      <c r="AR19" s="17"/>
      <c r="BE19" s="195"/>
      <c r="BS19" s="14" t="s">
        <v>33</v>
      </c>
    </row>
    <row r="20" spans="1:71" s="1" customFormat="1" ht="18.399999999999999" customHeight="1">
      <c r="B20" s="17"/>
      <c r="E20" s="22" t="s">
        <v>19</v>
      </c>
      <c r="AK20" s="24" t="s">
        <v>25</v>
      </c>
      <c r="AN20" s="22" t="s">
        <v>1</v>
      </c>
      <c r="AR20" s="17"/>
      <c r="BE20" s="195"/>
      <c r="BS20" s="14" t="s">
        <v>32</v>
      </c>
    </row>
    <row r="21" spans="1:71" s="1" customFormat="1" ht="6.95" customHeight="1">
      <c r="B21" s="17"/>
      <c r="AR21" s="17"/>
      <c r="BE21" s="195"/>
    </row>
    <row r="22" spans="1:71" s="1" customFormat="1" ht="12" customHeight="1">
      <c r="B22" s="17"/>
      <c r="D22" s="24" t="s">
        <v>35</v>
      </c>
      <c r="AR22" s="17"/>
      <c r="BE22" s="195"/>
    </row>
    <row r="23" spans="1:71" s="1" customFormat="1" ht="16.5" customHeight="1">
      <c r="B23" s="17"/>
      <c r="E23" s="201" t="s">
        <v>1</v>
      </c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1"/>
      <c r="AE23" s="201"/>
      <c r="AF23" s="201"/>
      <c r="AG23" s="201"/>
      <c r="AH23" s="201"/>
      <c r="AI23" s="201"/>
      <c r="AJ23" s="201"/>
      <c r="AK23" s="201"/>
      <c r="AL23" s="201"/>
      <c r="AM23" s="201"/>
      <c r="AN23" s="201"/>
      <c r="AR23" s="17"/>
      <c r="BE23" s="195"/>
    </row>
    <row r="24" spans="1:71" s="1" customFormat="1" ht="6.95" customHeight="1">
      <c r="B24" s="17"/>
      <c r="AR24" s="17"/>
      <c r="BE24" s="195"/>
    </row>
    <row r="25" spans="1:71" s="1" customFormat="1" ht="6.95" customHeight="1">
      <c r="B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7"/>
      <c r="BE25" s="195"/>
    </row>
    <row r="26" spans="1:71" s="2" customFormat="1" ht="25.9" customHeight="1">
      <c r="A26" s="29"/>
      <c r="B26" s="30"/>
      <c r="C26" s="29"/>
      <c r="D26" s="31" t="s">
        <v>36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202">
        <f>ROUND(AG94,2)</f>
        <v>0</v>
      </c>
      <c r="AL26" s="203"/>
      <c r="AM26" s="203"/>
      <c r="AN26" s="203"/>
      <c r="AO26" s="203"/>
      <c r="AP26" s="29"/>
      <c r="AQ26" s="29"/>
      <c r="AR26" s="30"/>
      <c r="BE26" s="195"/>
    </row>
    <row r="27" spans="1:71" s="2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30"/>
      <c r="BE27" s="195"/>
    </row>
    <row r="28" spans="1:71" s="2" customFormat="1" ht="12.75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204" t="s">
        <v>37</v>
      </c>
      <c r="M28" s="204"/>
      <c r="N28" s="204"/>
      <c r="O28" s="204"/>
      <c r="P28" s="204"/>
      <c r="Q28" s="29"/>
      <c r="R28" s="29"/>
      <c r="S28" s="29"/>
      <c r="T28" s="29"/>
      <c r="U28" s="29"/>
      <c r="V28" s="29"/>
      <c r="W28" s="204" t="s">
        <v>38</v>
      </c>
      <c r="X28" s="204"/>
      <c r="Y28" s="204"/>
      <c r="Z28" s="204"/>
      <c r="AA28" s="204"/>
      <c r="AB28" s="204"/>
      <c r="AC28" s="204"/>
      <c r="AD28" s="204"/>
      <c r="AE28" s="204"/>
      <c r="AF28" s="29"/>
      <c r="AG28" s="29"/>
      <c r="AH28" s="29"/>
      <c r="AI28" s="29"/>
      <c r="AJ28" s="29"/>
      <c r="AK28" s="204" t="s">
        <v>39</v>
      </c>
      <c r="AL28" s="204"/>
      <c r="AM28" s="204"/>
      <c r="AN28" s="204"/>
      <c r="AO28" s="204"/>
      <c r="AP28" s="29"/>
      <c r="AQ28" s="29"/>
      <c r="AR28" s="30"/>
      <c r="BE28" s="195"/>
    </row>
    <row r="29" spans="1:71" s="3" customFormat="1" ht="14.45" customHeight="1">
      <c r="B29" s="34"/>
      <c r="D29" s="24" t="s">
        <v>40</v>
      </c>
      <c r="F29" s="24" t="s">
        <v>41</v>
      </c>
      <c r="L29" s="189">
        <v>0.2</v>
      </c>
      <c r="M29" s="188"/>
      <c r="N29" s="188"/>
      <c r="O29" s="188"/>
      <c r="P29" s="188"/>
      <c r="W29" s="187">
        <f>ROUND(AZ94, 2)</f>
        <v>0</v>
      </c>
      <c r="X29" s="188"/>
      <c r="Y29" s="188"/>
      <c r="Z29" s="188"/>
      <c r="AA29" s="188"/>
      <c r="AB29" s="188"/>
      <c r="AC29" s="188"/>
      <c r="AD29" s="188"/>
      <c r="AE29" s="188"/>
      <c r="AK29" s="187">
        <f>ROUND(AV94, 2)</f>
        <v>0</v>
      </c>
      <c r="AL29" s="188"/>
      <c r="AM29" s="188"/>
      <c r="AN29" s="188"/>
      <c r="AO29" s="188"/>
      <c r="AR29" s="34"/>
      <c r="BE29" s="196"/>
    </row>
    <row r="30" spans="1:71" s="3" customFormat="1" ht="14.45" customHeight="1">
      <c r="B30" s="34"/>
      <c r="F30" s="24" t="s">
        <v>42</v>
      </c>
      <c r="L30" s="189">
        <v>0.2</v>
      </c>
      <c r="M30" s="188"/>
      <c r="N30" s="188"/>
      <c r="O30" s="188"/>
      <c r="P30" s="188"/>
      <c r="W30" s="187">
        <f>ROUND(BA94, 2)</f>
        <v>0</v>
      </c>
      <c r="X30" s="188"/>
      <c r="Y30" s="188"/>
      <c r="Z30" s="188"/>
      <c r="AA30" s="188"/>
      <c r="AB30" s="188"/>
      <c r="AC30" s="188"/>
      <c r="AD30" s="188"/>
      <c r="AE30" s="188"/>
      <c r="AK30" s="187">
        <f>ROUND(AW94, 2)</f>
        <v>0</v>
      </c>
      <c r="AL30" s="188"/>
      <c r="AM30" s="188"/>
      <c r="AN30" s="188"/>
      <c r="AO30" s="188"/>
      <c r="AR30" s="34"/>
      <c r="BE30" s="196"/>
    </row>
    <row r="31" spans="1:71" s="3" customFormat="1" ht="14.45" hidden="1" customHeight="1">
      <c r="B31" s="34"/>
      <c r="F31" s="24" t="s">
        <v>43</v>
      </c>
      <c r="L31" s="189">
        <v>0.2</v>
      </c>
      <c r="M31" s="188"/>
      <c r="N31" s="188"/>
      <c r="O31" s="188"/>
      <c r="P31" s="188"/>
      <c r="W31" s="187">
        <f>ROUND(BB94, 2)</f>
        <v>0</v>
      </c>
      <c r="X31" s="188"/>
      <c r="Y31" s="188"/>
      <c r="Z31" s="188"/>
      <c r="AA31" s="188"/>
      <c r="AB31" s="188"/>
      <c r="AC31" s="188"/>
      <c r="AD31" s="188"/>
      <c r="AE31" s="188"/>
      <c r="AK31" s="187">
        <v>0</v>
      </c>
      <c r="AL31" s="188"/>
      <c r="AM31" s="188"/>
      <c r="AN31" s="188"/>
      <c r="AO31" s="188"/>
      <c r="AR31" s="34"/>
      <c r="BE31" s="196"/>
    </row>
    <row r="32" spans="1:71" s="3" customFormat="1" ht="14.45" hidden="1" customHeight="1">
      <c r="B32" s="34"/>
      <c r="F32" s="24" t="s">
        <v>44</v>
      </c>
      <c r="L32" s="189">
        <v>0.2</v>
      </c>
      <c r="M32" s="188"/>
      <c r="N32" s="188"/>
      <c r="O32" s="188"/>
      <c r="P32" s="188"/>
      <c r="W32" s="187">
        <f>ROUND(BC94, 2)</f>
        <v>0</v>
      </c>
      <c r="X32" s="188"/>
      <c r="Y32" s="188"/>
      <c r="Z32" s="188"/>
      <c r="AA32" s="188"/>
      <c r="AB32" s="188"/>
      <c r="AC32" s="188"/>
      <c r="AD32" s="188"/>
      <c r="AE32" s="188"/>
      <c r="AK32" s="187">
        <v>0</v>
      </c>
      <c r="AL32" s="188"/>
      <c r="AM32" s="188"/>
      <c r="AN32" s="188"/>
      <c r="AO32" s="188"/>
      <c r="AR32" s="34"/>
      <c r="BE32" s="196"/>
    </row>
    <row r="33" spans="1:57" s="3" customFormat="1" ht="14.45" hidden="1" customHeight="1">
      <c r="B33" s="34"/>
      <c r="F33" s="24" t="s">
        <v>45</v>
      </c>
      <c r="L33" s="189">
        <v>0</v>
      </c>
      <c r="M33" s="188"/>
      <c r="N33" s="188"/>
      <c r="O33" s="188"/>
      <c r="P33" s="188"/>
      <c r="W33" s="187">
        <f>ROUND(BD94, 2)</f>
        <v>0</v>
      </c>
      <c r="X33" s="188"/>
      <c r="Y33" s="188"/>
      <c r="Z33" s="188"/>
      <c r="AA33" s="188"/>
      <c r="AB33" s="188"/>
      <c r="AC33" s="188"/>
      <c r="AD33" s="188"/>
      <c r="AE33" s="188"/>
      <c r="AK33" s="187">
        <v>0</v>
      </c>
      <c r="AL33" s="188"/>
      <c r="AM33" s="188"/>
      <c r="AN33" s="188"/>
      <c r="AO33" s="188"/>
      <c r="AR33" s="34"/>
      <c r="BE33" s="196"/>
    </row>
    <row r="34" spans="1:57" s="2" customFormat="1" ht="6.95" customHeight="1">
      <c r="A34" s="29"/>
      <c r="B34" s="30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30"/>
      <c r="BE34" s="195"/>
    </row>
    <row r="35" spans="1:57" s="2" customFormat="1" ht="25.9" customHeight="1">
      <c r="A35" s="29"/>
      <c r="B35" s="30"/>
      <c r="C35" s="35"/>
      <c r="D35" s="36" t="s">
        <v>46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47</v>
      </c>
      <c r="U35" s="37"/>
      <c r="V35" s="37"/>
      <c r="W35" s="37"/>
      <c r="X35" s="190" t="s">
        <v>48</v>
      </c>
      <c r="Y35" s="191"/>
      <c r="Z35" s="191"/>
      <c r="AA35" s="191"/>
      <c r="AB35" s="191"/>
      <c r="AC35" s="37"/>
      <c r="AD35" s="37"/>
      <c r="AE35" s="37"/>
      <c r="AF35" s="37"/>
      <c r="AG35" s="37"/>
      <c r="AH35" s="37"/>
      <c r="AI35" s="37"/>
      <c r="AJ35" s="37"/>
      <c r="AK35" s="192">
        <f>SUM(AK26:AK33)</f>
        <v>0</v>
      </c>
      <c r="AL35" s="191"/>
      <c r="AM35" s="191"/>
      <c r="AN35" s="191"/>
      <c r="AO35" s="193"/>
      <c r="AP35" s="35"/>
      <c r="AQ35" s="35"/>
      <c r="AR35" s="30"/>
      <c r="BE35" s="29"/>
    </row>
    <row r="36" spans="1:57" s="2" customFormat="1" ht="6.95" customHeight="1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30"/>
      <c r="BE36" s="29"/>
    </row>
    <row r="37" spans="1:57" s="2" customFormat="1" ht="14.45" customHeight="1">
      <c r="A37" s="29"/>
      <c r="B37" s="30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30"/>
      <c r="BE37" s="29"/>
    </row>
    <row r="38" spans="1:57" s="1" customFormat="1" ht="14.45" customHeight="1">
      <c r="B38" s="17"/>
      <c r="AR38" s="17"/>
    </row>
    <row r="39" spans="1:57" s="1" customFormat="1" ht="14.45" customHeight="1">
      <c r="B39" s="17"/>
      <c r="AR39" s="17"/>
    </row>
    <row r="40" spans="1:57" s="1" customFormat="1" ht="14.45" customHeight="1">
      <c r="B40" s="17"/>
      <c r="AR40" s="17"/>
    </row>
    <row r="41" spans="1:57" s="1" customFormat="1" ht="14.45" customHeight="1">
      <c r="B41" s="17"/>
      <c r="AR41" s="17"/>
    </row>
    <row r="42" spans="1:57" s="1" customFormat="1" ht="14.45" customHeight="1">
      <c r="B42" s="17"/>
      <c r="AR42" s="17"/>
    </row>
    <row r="43" spans="1:57" s="1" customFormat="1" ht="14.45" customHeight="1">
      <c r="B43" s="17"/>
      <c r="AR43" s="17"/>
    </row>
    <row r="44" spans="1:57" s="1" customFormat="1" ht="14.45" customHeight="1">
      <c r="B44" s="17"/>
      <c r="AR44" s="17"/>
    </row>
    <row r="45" spans="1:57" s="1" customFormat="1" ht="14.45" customHeight="1">
      <c r="B45" s="17"/>
      <c r="AR45" s="17"/>
    </row>
    <row r="46" spans="1:57" s="1" customFormat="1" ht="14.45" customHeight="1">
      <c r="B46" s="17"/>
      <c r="AR46" s="17"/>
    </row>
    <row r="47" spans="1:57" s="1" customFormat="1" ht="14.45" customHeight="1">
      <c r="B47" s="17"/>
      <c r="AR47" s="17"/>
    </row>
    <row r="48" spans="1:57" s="1" customFormat="1" ht="14.45" customHeight="1">
      <c r="B48" s="17"/>
      <c r="AR48" s="17"/>
    </row>
    <row r="49" spans="1:57" s="2" customFormat="1" ht="14.45" customHeight="1">
      <c r="B49" s="39"/>
      <c r="D49" s="40" t="s">
        <v>49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50</v>
      </c>
      <c r="AI49" s="41"/>
      <c r="AJ49" s="41"/>
      <c r="AK49" s="41"/>
      <c r="AL49" s="41"/>
      <c r="AM49" s="41"/>
      <c r="AN49" s="41"/>
      <c r="AO49" s="41"/>
      <c r="AR49" s="39"/>
    </row>
    <row r="50" spans="1:57">
      <c r="B50" s="17"/>
      <c r="AR50" s="17"/>
    </row>
    <row r="51" spans="1:57">
      <c r="B51" s="17"/>
      <c r="AR51" s="17"/>
    </row>
    <row r="52" spans="1:57">
      <c r="B52" s="17"/>
      <c r="AR52" s="17"/>
    </row>
    <row r="53" spans="1:57">
      <c r="B53" s="17"/>
      <c r="AR53" s="17"/>
    </row>
    <row r="54" spans="1:57">
      <c r="B54" s="17"/>
      <c r="AR54" s="17"/>
    </row>
    <row r="55" spans="1:57">
      <c r="B55" s="17"/>
      <c r="AR55" s="17"/>
    </row>
    <row r="56" spans="1:57">
      <c r="B56" s="17"/>
      <c r="AR56" s="17"/>
    </row>
    <row r="57" spans="1:57">
      <c r="B57" s="17"/>
      <c r="AR57" s="17"/>
    </row>
    <row r="58" spans="1:57">
      <c r="B58" s="17"/>
      <c r="AR58" s="17"/>
    </row>
    <row r="59" spans="1:57">
      <c r="B59" s="17"/>
      <c r="AR59" s="17"/>
    </row>
    <row r="60" spans="1:57" s="2" customFormat="1" ht="12.75">
      <c r="A60" s="29"/>
      <c r="B60" s="30"/>
      <c r="C60" s="29"/>
      <c r="D60" s="42" t="s">
        <v>51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2" t="s">
        <v>52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2" t="s">
        <v>51</v>
      </c>
      <c r="AI60" s="32"/>
      <c r="AJ60" s="32"/>
      <c r="AK60" s="32"/>
      <c r="AL60" s="32"/>
      <c r="AM60" s="42" t="s">
        <v>52</v>
      </c>
      <c r="AN60" s="32"/>
      <c r="AO60" s="32"/>
      <c r="AP60" s="29"/>
      <c r="AQ60" s="29"/>
      <c r="AR60" s="30"/>
      <c r="BE60" s="29"/>
    </row>
    <row r="61" spans="1:57">
      <c r="B61" s="17"/>
      <c r="AR61" s="17"/>
    </row>
    <row r="62" spans="1:57">
      <c r="B62" s="17"/>
      <c r="AR62" s="17"/>
    </row>
    <row r="63" spans="1:57">
      <c r="B63" s="17"/>
      <c r="AR63" s="17"/>
    </row>
    <row r="64" spans="1:57" s="2" customFormat="1" ht="12.75">
      <c r="A64" s="29"/>
      <c r="B64" s="30"/>
      <c r="C64" s="29"/>
      <c r="D64" s="40" t="s">
        <v>53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0" t="s">
        <v>54</v>
      </c>
      <c r="AI64" s="43"/>
      <c r="AJ64" s="43"/>
      <c r="AK64" s="43"/>
      <c r="AL64" s="43"/>
      <c r="AM64" s="43"/>
      <c r="AN64" s="43"/>
      <c r="AO64" s="43"/>
      <c r="AP64" s="29"/>
      <c r="AQ64" s="29"/>
      <c r="AR64" s="30"/>
      <c r="BE64" s="29"/>
    </row>
    <row r="65" spans="1:57">
      <c r="B65" s="17"/>
      <c r="AR65" s="17"/>
    </row>
    <row r="66" spans="1:57">
      <c r="B66" s="17"/>
      <c r="AR66" s="17"/>
    </row>
    <row r="67" spans="1:57">
      <c r="B67" s="17"/>
      <c r="AR67" s="17"/>
    </row>
    <row r="68" spans="1:57">
      <c r="B68" s="17"/>
      <c r="AR68" s="17"/>
    </row>
    <row r="69" spans="1:57">
      <c r="B69" s="17"/>
      <c r="AR69" s="17"/>
    </row>
    <row r="70" spans="1:57">
      <c r="B70" s="17"/>
      <c r="AR70" s="17"/>
    </row>
    <row r="71" spans="1:57">
      <c r="B71" s="17"/>
      <c r="AR71" s="17"/>
    </row>
    <row r="72" spans="1:57">
      <c r="B72" s="17"/>
      <c r="AR72" s="17"/>
    </row>
    <row r="73" spans="1:57">
      <c r="B73" s="17"/>
      <c r="AR73" s="17"/>
    </row>
    <row r="74" spans="1:57">
      <c r="B74" s="17"/>
      <c r="AR74" s="17"/>
    </row>
    <row r="75" spans="1:57" s="2" customFormat="1" ht="12.75">
      <c r="A75" s="29"/>
      <c r="B75" s="30"/>
      <c r="C75" s="29"/>
      <c r="D75" s="42" t="s">
        <v>51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2" t="s">
        <v>52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2" t="s">
        <v>51</v>
      </c>
      <c r="AI75" s="32"/>
      <c r="AJ75" s="32"/>
      <c r="AK75" s="32"/>
      <c r="AL75" s="32"/>
      <c r="AM75" s="42" t="s">
        <v>52</v>
      </c>
      <c r="AN75" s="32"/>
      <c r="AO75" s="32"/>
      <c r="AP75" s="29"/>
      <c r="AQ75" s="29"/>
      <c r="AR75" s="30"/>
      <c r="BE75" s="29"/>
    </row>
    <row r="76" spans="1:57" s="2" customFormat="1">
      <c r="A76" s="29"/>
      <c r="B76" s="30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30"/>
      <c r="BE76" s="29"/>
    </row>
    <row r="77" spans="1:57" s="2" customFormat="1" ht="6.9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0"/>
      <c r="BE77" s="29"/>
    </row>
    <row r="81" spans="1:91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0"/>
      <c r="BE81" s="29"/>
    </row>
    <row r="82" spans="1:91" s="2" customFormat="1" ht="24.95" customHeight="1">
      <c r="A82" s="29"/>
      <c r="B82" s="30"/>
      <c r="C82" s="18" t="s">
        <v>55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30"/>
      <c r="BE82" s="29"/>
    </row>
    <row r="83" spans="1:91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30"/>
      <c r="BE83" s="29"/>
    </row>
    <row r="84" spans="1:91" s="4" customFormat="1" ht="12" customHeight="1">
      <c r="B84" s="48"/>
      <c r="C84" s="24" t="s">
        <v>11</v>
      </c>
      <c r="L84" s="4" t="str">
        <f>K5</f>
        <v>151</v>
      </c>
      <c r="AR84" s="48"/>
    </row>
    <row r="85" spans="1:91" s="5" customFormat="1" ht="36.950000000000003" customHeight="1">
      <c r="B85" s="49"/>
      <c r="C85" s="50" t="s">
        <v>14</v>
      </c>
      <c r="L85" s="178" t="str">
        <f>K6</f>
        <v>REKONŠTRUKCIA MIESTNYCH KOMUNIKÁCIÍ V OBCI BALOG NAD IPĽOM</v>
      </c>
      <c r="M85" s="179"/>
      <c r="N85" s="179"/>
      <c r="O85" s="179"/>
      <c r="P85" s="179"/>
      <c r="Q85" s="179"/>
      <c r="R85" s="179"/>
      <c r="S85" s="179"/>
      <c r="T85" s="179"/>
      <c r="U85" s="179"/>
      <c r="V85" s="179"/>
      <c r="W85" s="179"/>
      <c r="X85" s="179"/>
      <c r="Y85" s="179"/>
      <c r="Z85" s="179"/>
      <c r="AA85" s="179"/>
      <c r="AB85" s="179"/>
      <c r="AC85" s="179"/>
      <c r="AD85" s="179"/>
      <c r="AE85" s="179"/>
      <c r="AF85" s="179"/>
      <c r="AG85" s="179"/>
      <c r="AH85" s="179"/>
      <c r="AI85" s="179"/>
      <c r="AJ85" s="179"/>
      <c r="AK85" s="179"/>
      <c r="AL85" s="179"/>
      <c r="AM85" s="179"/>
      <c r="AN85" s="179"/>
      <c r="AO85" s="179"/>
      <c r="AR85" s="49"/>
    </row>
    <row r="86" spans="1:91" s="2" customFormat="1" ht="6.95" customHeight="1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30"/>
      <c r="BE86" s="29"/>
    </row>
    <row r="87" spans="1:91" s="2" customFormat="1" ht="12" customHeight="1">
      <c r="A87" s="29"/>
      <c r="B87" s="30"/>
      <c r="C87" s="24" t="s">
        <v>18</v>
      </c>
      <c r="D87" s="29"/>
      <c r="E87" s="29"/>
      <c r="F87" s="29"/>
      <c r="G87" s="29"/>
      <c r="H87" s="29"/>
      <c r="I87" s="29"/>
      <c r="J87" s="29"/>
      <c r="K87" s="29"/>
      <c r="L87" s="51" t="str">
        <f>IF(K8="","",K8)</f>
        <v xml:space="preserve"> </v>
      </c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4" t="s">
        <v>20</v>
      </c>
      <c r="AJ87" s="29"/>
      <c r="AK87" s="29"/>
      <c r="AL87" s="29"/>
      <c r="AM87" s="180" t="str">
        <f>IF(AN8= "","",AN8)</f>
        <v/>
      </c>
      <c r="AN87" s="180"/>
      <c r="AO87" s="29"/>
      <c r="AP87" s="29"/>
      <c r="AQ87" s="29"/>
      <c r="AR87" s="30"/>
      <c r="BE87" s="29"/>
    </row>
    <row r="88" spans="1:91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30"/>
      <c r="BE88" s="29"/>
    </row>
    <row r="89" spans="1:91" s="2" customFormat="1" ht="25.7" customHeight="1">
      <c r="A89" s="29"/>
      <c r="B89" s="30"/>
      <c r="C89" s="24" t="s">
        <v>21</v>
      </c>
      <c r="D89" s="29"/>
      <c r="E89" s="29"/>
      <c r="F89" s="29"/>
      <c r="G89" s="29"/>
      <c r="H89" s="29"/>
      <c r="I89" s="29"/>
      <c r="J89" s="29"/>
      <c r="K89" s="29"/>
      <c r="L89" s="4" t="str">
        <f>IF(E11= "","",E11)</f>
        <v xml:space="preserve">Obec Balog nad Ipľom, Hlavná 75, 991 11 Balog nad </v>
      </c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4" t="s">
        <v>29</v>
      </c>
      <c r="AJ89" s="29"/>
      <c r="AK89" s="29"/>
      <c r="AL89" s="29"/>
      <c r="AM89" s="181" t="str">
        <f>IF(E17="","",E17)</f>
        <v/>
      </c>
      <c r="AN89" s="182"/>
      <c r="AO89" s="182"/>
      <c r="AP89" s="182"/>
      <c r="AQ89" s="29"/>
      <c r="AR89" s="30"/>
      <c r="AS89" s="183" t="s">
        <v>56</v>
      </c>
      <c r="AT89" s="184"/>
      <c r="AU89" s="53"/>
      <c r="AV89" s="53"/>
      <c r="AW89" s="53"/>
      <c r="AX89" s="53"/>
      <c r="AY89" s="53"/>
      <c r="AZ89" s="53"/>
      <c r="BA89" s="53"/>
      <c r="BB89" s="53"/>
      <c r="BC89" s="53"/>
      <c r="BD89" s="54"/>
      <c r="BE89" s="29"/>
    </row>
    <row r="90" spans="1:91" s="2" customFormat="1" ht="15.2" customHeight="1">
      <c r="A90" s="29"/>
      <c r="B90" s="30"/>
      <c r="C90" s="24" t="s">
        <v>27</v>
      </c>
      <c r="D90" s="29"/>
      <c r="E90" s="29"/>
      <c r="F90" s="29"/>
      <c r="G90" s="29"/>
      <c r="H90" s="29"/>
      <c r="I90" s="29"/>
      <c r="J90" s="29"/>
      <c r="K90" s="29"/>
      <c r="L90" s="4" t="str">
        <f>IF(E14= "Vyplň údaj","",E14)</f>
        <v/>
      </c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4" t="s">
        <v>34</v>
      </c>
      <c r="AJ90" s="29"/>
      <c r="AK90" s="29"/>
      <c r="AL90" s="29"/>
      <c r="AM90" s="181" t="str">
        <f>IF(E20="","",E20)</f>
        <v xml:space="preserve"> </v>
      </c>
      <c r="AN90" s="182"/>
      <c r="AO90" s="182"/>
      <c r="AP90" s="182"/>
      <c r="AQ90" s="29"/>
      <c r="AR90" s="30"/>
      <c r="AS90" s="185"/>
      <c r="AT90" s="186"/>
      <c r="AU90" s="55"/>
      <c r="AV90" s="55"/>
      <c r="AW90" s="55"/>
      <c r="AX90" s="55"/>
      <c r="AY90" s="55"/>
      <c r="AZ90" s="55"/>
      <c r="BA90" s="55"/>
      <c r="BB90" s="55"/>
      <c r="BC90" s="55"/>
      <c r="BD90" s="56"/>
      <c r="BE90" s="29"/>
    </row>
    <row r="91" spans="1:91" s="2" customFormat="1" ht="10.9" customHeight="1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30"/>
      <c r="AS91" s="185"/>
      <c r="AT91" s="186"/>
      <c r="AU91" s="55"/>
      <c r="AV91" s="55"/>
      <c r="AW91" s="55"/>
      <c r="AX91" s="55"/>
      <c r="AY91" s="55"/>
      <c r="AZ91" s="55"/>
      <c r="BA91" s="55"/>
      <c r="BB91" s="55"/>
      <c r="BC91" s="55"/>
      <c r="BD91" s="56"/>
      <c r="BE91" s="29"/>
    </row>
    <row r="92" spans="1:91" s="2" customFormat="1" ht="29.25" customHeight="1">
      <c r="A92" s="29"/>
      <c r="B92" s="30"/>
      <c r="C92" s="169" t="s">
        <v>57</v>
      </c>
      <c r="D92" s="170"/>
      <c r="E92" s="170"/>
      <c r="F92" s="170"/>
      <c r="G92" s="170"/>
      <c r="H92" s="57"/>
      <c r="I92" s="171" t="s">
        <v>58</v>
      </c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2" t="s">
        <v>59</v>
      </c>
      <c r="AH92" s="170"/>
      <c r="AI92" s="170"/>
      <c r="AJ92" s="170"/>
      <c r="AK92" s="170"/>
      <c r="AL92" s="170"/>
      <c r="AM92" s="170"/>
      <c r="AN92" s="171" t="s">
        <v>60</v>
      </c>
      <c r="AO92" s="170"/>
      <c r="AP92" s="173"/>
      <c r="AQ92" s="58" t="s">
        <v>61</v>
      </c>
      <c r="AR92" s="30"/>
      <c r="AS92" s="59" t="s">
        <v>62</v>
      </c>
      <c r="AT92" s="60" t="s">
        <v>63</v>
      </c>
      <c r="AU92" s="60" t="s">
        <v>64</v>
      </c>
      <c r="AV92" s="60" t="s">
        <v>65</v>
      </c>
      <c r="AW92" s="60" t="s">
        <v>66</v>
      </c>
      <c r="AX92" s="60" t="s">
        <v>67</v>
      </c>
      <c r="AY92" s="60" t="s">
        <v>68</v>
      </c>
      <c r="AZ92" s="60" t="s">
        <v>69</v>
      </c>
      <c r="BA92" s="60" t="s">
        <v>70</v>
      </c>
      <c r="BB92" s="60" t="s">
        <v>71</v>
      </c>
      <c r="BC92" s="60" t="s">
        <v>72</v>
      </c>
      <c r="BD92" s="61" t="s">
        <v>73</v>
      </c>
      <c r="BE92" s="29"/>
    </row>
    <row r="93" spans="1:91" s="2" customFormat="1" ht="10.9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30"/>
      <c r="AS93" s="62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4"/>
      <c r="BE93" s="29"/>
    </row>
    <row r="94" spans="1:91" s="6" customFormat="1" ht="32.450000000000003" customHeight="1">
      <c r="B94" s="65"/>
      <c r="C94" s="66" t="s">
        <v>74</v>
      </c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167">
        <f>ROUND(AG95,2)</f>
        <v>0</v>
      </c>
      <c r="AH94" s="167"/>
      <c r="AI94" s="167"/>
      <c r="AJ94" s="167"/>
      <c r="AK94" s="167"/>
      <c r="AL94" s="167"/>
      <c r="AM94" s="167"/>
      <c r="AN94" s="168">
        <f>SUM(AG94,AT94)</f>
        <v>0</v>
      </c>
      <c r="AO94" s="168"/>
      <c r="AP94" s="168"/>
      <c r="AQ94" s="69" t="s">
        <v>1</v>
      </c>
      <c r="AR94" s="65"/>
      <c r="AS94" s="70">
        <f>ROUND(AS95,2)</f>
        <v>0</v>
      </c>
      <c r="AT94" s="71">
        <f>ROUND(SUM(AV94:AW94),2)</f>
        <v>0</v>
      </c>
      <c r="AU94" s="72">
        <f>ROUND(AU95,5)</f>
        <v>0</v>
      </c>
      <c r="AV94" s="71">
        <f>ROUND(AZ94*L29,2)</f>
        <v>0</v>
      </c>
      <c r="AW94" s="71">
        <f>ROUND(BA94*L30,2)</f>
        <v>0</v>
      </c>
      <c r="AX94" s="71">
        <f>ROUND(BB94*L29,2)</f>
        <v>0</v>
      </c>
      <c r="AY94" s="71">
        <f>ROUND(BC94*L30,2)</f>
        <v>0</v>
      </c>
      <c r="AZ94" s="71">
        <f t="shared" ref="AZ94:BD95" si="0">ROUND(AZ95,2)</f>
        <v>0</v>
      </c>
      <c r="BA94" s="71">
        <f t="shared" si="0"/>
        <v>0</v>
      </c>
      <c r="BB94" s="71">
        <f t="shared" si="0"/>
        <v>0</v>
      </c>
      <c r="BC94" s="71">
        <f t="shared" si="0"/>
        <v>0</v>
      </c>
      <c r="BD94" s="73">
        <f t="shared" si="0"/>
        <v>0</v>
      </c>
      <c r="BS94" s="74" t="s">
        <v>75</v>
      </c>
      <c r="BT94" s="74" t="s">
        <v>76</v>
      </c>
      <c r="BU94" s="75" t="s">
        <v>77</v>
      </c>
      <c r="BV94" s="74" t="s">
        <v>78</v>
      </c>
      <c r="BW94" s="74" t="s">
        <v>4</v>
      </c>
      <c r="BX94" s="74" t="s">
        <v>79</v>
      </c>
      <c r="CL94" s="74" t="s">
        <v>1</v>
      </c>
    </row>
    <row r="95" spans="1:91" s="7" customFormat="1" ht="24.75" customHeight="1">
      <c r="B95" s="76"/>
      <c r="C95" s="77"/>
      <c r="D95" s="177" t="s">
        <v>80</v>
      </c>
      <c r="E95" s="177"/>
      <c r="F95" s="177"/>
      <c r="G95" s="177"/>
      <c r="H95" s="177"/>
      <c r="I95" s="78"/>
      <c r="J95" s="177" t="s">
        <v>81</v>
      </c>
      <c r="K95" s="177"/>
      <c r="L95" s="177"/>
      <c r="M95" s="177"/>
      <c r="N95" s="177"/>
      <c r="O95" s="177"/>
      <c r="P95" s="177"/>
      <c r="Q95" s="177"/>
      <c r="R95" s="177"/>
      <c r="S95" s="177"/>
      <c r="T95" s="177"/>
      <c r="U95" s="177"/>
      <c r="V95" s="177"/>
      <c r="W95" s="177"/>
      <c r="X95" s="177"/>
      <c r="Y95" s="177"/>
      <c r="Z95" s="177"/>
      <c r="AA95" s="177"/>
      <c r="AB95" s="177"/>
      <c r="AC95" s="177"/>
      <c r="AD95" s="177"/>
      <c r="AE95" s="177"/>
      <c r="AF95" s="177"/>
      <c r="AG95" s="176">
        <f>ROUND(AG96,2)</f>
        <v>0</v>
      </c>
      <c r="AH95" s="175"/>
      <c r="AI95" s="175"/>
      <c r="AJ95" s="175"/>
      <c r="AK95" s="175"/>
      <c r="AL95" s="175"/>
      <c r="AM95" s="175"/>
      <c r="AN95" s="174">
        <f>SUM(AG95,AT95)</f>
        <v>0</v>
      </c>
      <c r="AO95" s="175"/>
      <c r="AP95" s="175"/>
      <c r="AQ95" s="79" t="s">
        <v>82</v>
      </c>
      <c r="AR95" s="76"/>
      <c r="AS95" s="80">
        <f>ROUND(AS96,2)</f>
        <v>0</v>
      </c>
      <c r="AT95" s="81">
        <f>ROUND(SUM(AV95:AW95),2)</f>
        <v>0</v>
      </c>
      <c r="AU95" s="82">
        <f>ROUND(AU96,5)</f>
        <v>0</v>
      </c>
      <c r="AV95" s="81">
        <f>ROUND(AZ95*L29,2)</f>
        <v>0</v>
      </c>
      <c r="AW95" s="81">
        <f>ROUND(BA95*L30,2)</f>
        <v>0</v>
      </c>
      <c r="AX95" s="81">
        <f>ROUND(BB95*L29,2)</f>
        <v>0</v>
      </c>
      <c r="AY95" s="81">
        <f>ROUND(BC95*L30,2)</f>
        <v>0</v>
      </c>
      <c r="AZ95" s="81">
        <f t="shared" si="0"/>
        <v>0</v>
      </c>
      <c r="BA95" s="81">
        <f t="shared" si="0"/>
        <v>0</v>
      </c>
      <c r="BB95" s="81">
        <f t="shared" si="0"/>
        <v>0</v>
      </c>
      <c r="BC95" s="81">
        <f t="shared" si="0"/>
        <v>0</v>
      </c>
      <c r="BD95" s="83">
        <f t="shared" si="0"/>
        <v>0</v>
      </c>
      <c r="BS95" s="84" t="s">
        <v>75</v>
      </c>
      <c r="BT95" s="84" t="s">
        <v>83</v>
      </c>
      <c r="BU95" s="84" t="s">
        <v>77</v>
      </c>
      <c r="BV95" s="84" t="s">
        <v>78</v>
      </c>
      <c r="BW95" s="84" t="s">
        <v>84</v>
      </c>
      <c r="BX95" s="84" t="s">
        <v>4</v>
      </c>
      <c r="CL95" s="84" t="s">
        <v>1</v>
      </c>
      <c r="CM95" s="84" t="s">
        <v>76</v>
      </c>
    </row>
    <row r="96" spans="1:91" s="4" customFormat="1" ht="16.5" customHeight="1">
      <c r="A96" s="85" t="s">
        <v>85</v>
      </c>
      <c r="B96" s="48"/>
      <c r="C96" s="10"/>
      <c r="D96" s="10"/>
      <c r="E96" s="166" t="s">
        <v>86</v>
      </c>
      <c r="F96" s="166"/>
      <c r="G96" s="166"/>
      <c r="H96" s="166"/>
      <c r="I96" s="166"/>
      <c r="J96" s="10"/>
      <c r="K96" s="166" t="s">
        <v>87</v>
      </c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4">
        <f>'1. - Stavebná časť'!J32</f>
        <v>0</v>
      </c>
      <c r="AH96" s="165"/>
      <c r="AI96" s="165"/>
      <c r="AJ96" s="165"/>
      <c r="AK96" s="165"/>
      <c r="AL96" s="165"/>
      <c r="AM96" s="165"/>
      <c r="AN96" s="164">
        <f>SUM(AG96,AT96)</f>
        <v>0</v>
      </c>
      <c r="AO96" s="165"/>
      <c r="AP96" s="165"/>
      <c r="AQ96" s="86" t="s">
        <v>88</v>
      </c>
      <c r="AR96" s="48"/>
      <c r="AS96" s="87">
        <v>0</v>
      </c>
      <c r="AT96" s="88">
        <f>ROUND(SUM(AV96:AW96),2)</f>
        <v>0</v>
      </c>
      <c r="AU96" s="89">
        <f>'1. - Stavebná časť'!P126</f>
        <v>0</v>
      </c>
      <c r="AV96" s="88">
        <f>'1. - Stavebná časť'!J35</f>
        <v>0</v>
      </c>
      <c r="AW96" s="88">
        <f>'1. - Stavebná časť'!J36</f>
        <v>0</v>
      </c>
      <c r="AX96" s="88">
        <f>'1. - Stavebná časť'!J37</f>
        <v>0</v>
      </c>
      <c r="AY96" s="88">
        <f>'1. - Stavebná časť'!J38</f>
        <v>0</v>
      </c>
      <c r="AZ96" s="88">
        <f>'1. - Stavebná časť'!F35</f>
        <v>0</v>
      </c>
      <c r="BA96" s="88">
        <f>'1. - Stavebná časť'!F36</f>
        <v>0</v>
      </c>
      <c r="BB96" s="88">
        <f>'1. - Stavebná časť'!F37</f>
        <v>0</v>
      </c>
      <c r="BC96" s="88">
        <f>'1. - Stavebná časť'!F38</f>
        <v>0</v>
      </c>
      <c r="BD96" s="90">
        <f>'1. - Stavebná časť'!F39</f>
        <v>0</v>
      </c>
      <c r="BT96" s="22" t="s">
        <v>89</v>
      </c>
      <c r="BV96" s="22" t="s">
        <v>78</v>
      </c>
      <c r="BW96" s="22" t="s">
        <v>90</v>
      </c>
      <c r="BX96" s="22" t="s">
        <v>84</v>
      </c>
      <c r="CL96" s="22" t="s">
        <v>1</v>
      </c>
    </row>
    <row r="97" spans="1:57" s="2" customFormat="1" ht="30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30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</row>
    <row r="98" spans="1:57" s="2" customFormat="1" ht="6.95" customHeight="1">
      <c r="A98" s="29"/>
      <c r="B98" s="44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45"/>
      <c r="AR98" s="30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</row>
  </sheetData>
  <mergeCells count="4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AM87:AN87"/>
    <mergeCell ref="AM89:AP89"/>
    <mergeCell ref="AS89:AT91"/>
    <mergeCell ref="AM90:AP90"/>
    <mergeCell ref="W33:AE33"/>
    <mergeCell ref="AK33:AO33"/>
    <mergeCell ref="AR2:BE2"/>
    <mergeCell ref="AN96:AP96"/>
    <mergeCell ref="AG96:AM96"/>
    <mergeCell ref="E96:I96"/>
    <mergeCell ref="K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O85"/>
  </mergeCells>
  <hyperlinks>
    <hyperlink ref="A96" location="'1. - Stavebná časť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0"/>
  <sheetViews>
    <sheetView showGridLines="0" showZeros="0" tabSelected="1" topLeftCell="A136" workbookViewId="0">
      <selection activeCell="F25" sqref="F2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162" t="s">
        <v>5</v>
      </c>
      <c r="M2" s="163"/>
      <c r="N2" s="163"/>
      <c r="O2" s="163"/>
      <c r="P2" s="163"/>
      <c r="Q2" s="163"/>
      <c r="R2" s="163"/>
      <c r="S2" s="163"/>
      <c r="T2" s="163"/>
      <c r="U2" s="163"/>
      <c r="V2" s="163"/>
      <c r="AT2" s="14" t="s">
        <v>90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76</v>
      </c>
    </row>
    <row r="4" spans="1:46" s="1" customFormat="1" ht="24.95" customHeight="1">
      <c r="B4" s="17"/>
      <c r="D4" s="18" t="s">
        <v>91</v>
      </c>
      <c r="L4" s="17"/>
      <c r="M4" s="91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16.5" customHeight="1">
      <c r="B7" s="17"/>
      <c r="E7" s="206" t="str">
        <f>'Rekapitulácia stavby'!K6</f>
        <v>REKONŠTRUKCIA MIESTNYCH KOMUNIKÁCIÍ V OBCI BALOG NAD IPĽOM</v>
      </c>
      <c r="F7" s="207"/>
      <c r="G7" s="207"/>
      <c r="H7" s="207"/>
      <c r="L7" s="17"/>
    </row>
    <row r="8" spans="1:46" s="1" customFormat="1" ht="12" customHeight="1">
      <c r="B8" s="17"/>
      <c r="D8" s="24" t="s">
        <v>92</v>
      </c>
      <c r="L8" s="17"/>
    </row>
    <row r="9" spans="1:46" s="2" customFormat="1" ht="16.5" customHeight="1">
      <c r="A9" s="29"/>
      <c r="B9" s="30"/>
      <c r="C9" s="29"/>
      <c r="D9" s="29"/>
      <c r="E9" s="206" t="s">
        <v>93</v>
      </c>
      <c r="F9" s="205"/>
      <c r="G9" s="205"/>
      <c r="H9" s="205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customHeight="1">
      <c r="A10" s="29"/>
      <c r="B10" s="30"/>
      <c r="C10" s="29"/>
      <c r="D10" s="24" t="s">
        <v>94</v>
      </c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customHeight="1">
      <c r="A11" s="29"/>
      <c r="B11" s="30"/>
      <c r="C11" s="29"/>
      <c r="D11" s="29"/>
      <c r="E11" s="178" t="s">
        <v>95</v>
      </c>
      <c r="F11" s="205"/>
      <c r="G11" s="205"/>
      <c r="H11" s="205"/>
      <c r="I11" s="29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customHeight="1">
      <c r="A13" s="29"/>
      <c r="B13" s="30"/>
      <c r="C13" s="29"/>
      <c r="D13" s="24" t="s">
        <v>16</v>
      </c>
      <c r="E13" s="29"/>
      <c r="F13" s="22" t="s">
        <v>1</v>
      </c>
      <c r="G13" s="29"/>
      <c r="H13" s="29"/>
      <c r="I13" s="24" t="s">
        <v>17</v>
      </c>
      <c r="J13" s="22" t="s">
        <v>1</v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18</v>
      </c>
      <c r="E14" s="29"/>
      <c r="F14" s="22" t="s">
        <v>19</v>
      </c>
      <c r="G14" s="29"/>
      <c r="H14" s="29"/>
      <c r="I14" s="24" t="s">
        <v>20</v>
      </c>
      <c r="J14" s="52">
        <f>'Rekapitulácia stavby'!AN8</f>
        <v>0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customHeight="1">
      <c r="A16" s="29"/>
      <c r="B16" s="30"/>
      <c r="C16" s="29"/>
      <c r="D16" s="24" t="s">
        <v>21</v>
      </c>
      <c r="E16" s="29"/>
      <c r="F16" s="29"/>
      <c r="G16" s="29"/>
      <c r="H16" s="29"/>
      <c r="I16" s="24" t="s">
        <v>22</v>
      </c>
      <c r="J16" s="22" t="s">
        <v>23</v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customHeight="1">
      <c r="A17" s="29"/>
      <c r="B17" s="30"/>
      <c r="C17" s="29"/>
      <c r="D17" s="29"/>
      <c r="E17" s="22" t="s">
        <v>24</v>
      </c>
      <c r="F17" s="29"/>
      <c r="G17" s="29"/>
      <c r="H17" s="29"/>
      <c r="I17" s="24" t="s">
        <v>25</v>
      </c>
      <c r="J17" s="22" t="s">
        <v>26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5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customHeight="1">
      <c r="A19" s="29"/>
      <c r="B19" s="30"/>
      <c r="C19" s="29"/>
      <c r="D19" s="24" t="s">
        <v>27</v>
      </c>
      <c r="E19" s="29"/>
      <c r="F19" s="29"/>
      <c r="G19" s="29"/>
      <c r="H19" s="29"/>
      <c r="I19" s="24" t="s">
        <v>22</v>
      </c>
      <c r="J19" s="25" t="str">
        <f>'Rekapitulácia stavby'!AN13</f>
        <v>Vyplň údaj</v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customHeight="1">
      <c r="A20" s="29"/>
      <c r="B20" s="30"/>
      <c r="C20" s="29"/>
      <c r="D20" s="29"/>
      <c r="E20" s="208" t="str">
        <f>'Rekapitulácia stavby'!E14</f>
        <v>Vyplň údaj</v>
      </c>
      <c r="F20" s="197"/>
      <c r="G20" s="197"/>
      <c r="H20" s="197"/>
      <c r="I20" s="24" t="s">
        <v>25</v>
      </c>
      <c r="J20" s="25" t="str">
        <f>'Rekapitulácia stavby'!AN14</f>
        <v>Vyplň údaj</v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5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customHeight="1">
      <c r="A22" s="29"/>
      <c r="B22" s="30"/>
      <c r="C22" s="29"/>
      <c r="D22" s="24" t="s">
        <v>29</v>
      </c>
      <c r="E22" s="29"/>
      <c r="F22" s="29"/>
      <c r="G22" s="29"/>
      <c r="H22" s="29"/>
      <c r="I22" s="24" t="s">
        <v>22</v>
      </c>
      <c r="J22" s="22" t="s">
        <v>30</v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customHeight="1">
      <c r="A23" s="29"/>
      <c r="B23" s="30"/>
      <c r="C23" s="29"/>
      <c r="D23" s="29"/>
      <c r="E23" s="22"/>
      <c r="F23" s="29"/>
      <c r="G23" s="29"/>
      <c r="H23" s="29"/>
      <c r="I23" s="24" t="s">
        <v>25</v>
      </c>
      <c r="J23" s="22" t="s">
        <v>31</v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5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customHeight="1">
      <c r="A25" s="29"/>
      <c r="B25" s="30"/>
      <c r="C25" s="29"/>
      <c r="D25" s="24" t="s">
        <v>34</v>
      </c>
      <c r="E25" s="29"/>
      <c r="F25" s="29"/>
      <c r="G25" s="29"/>
      <c r="H25" s="29"/>
      <c r="I25" s="24" t="s">
        <v>22</v>
      </c>
      <c r="J25" s="22" t="str">
        <f>IF('Rekapitulácia stavby'!AN19="","",'Rekapitulácia stavby'!AN19)</f>
        <v/>
      </c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customHeight="1">
      <c r="A26" s="29"/>
      <c r="B26" s="30"/>
      <c r="C26" s="29"/>
      <c r="D26" s="29"/>
      <c r="E26" s="22" t="str">
        <f>IF('Rekapitulácia stavby'!E20="","",'Rekapitulácia stavby'!E20)</f>
        <v xml:space="preserve"> </v>
      </c>
      <c r="F26" s="29"/>
      <c r="G26" s="29"/>
      <c r="H26" s="29"/>
      <c r="I26" s="24" t="s">
        <v>25</v>
      </c>
      <c r="J26" s="22" t="str">
        <f>IF('Rekapitulácia stavby'!AN20="","",'Rekapitulácia stavby'!AN20)</f>
        <v/>
      </c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customHeight="1">
      <c r="A28" s="29"/>
      <c r="B28" s="30"/>
      <c r="C28" s="29"/>
      <c r="D28" s="24" t="s">
        <v>35</v>
      </c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16.5" customHeight="1">
      <c r="A29" s="92"/>
      <c r="B29" s="93"/>
      <c r="C29" s="92"/>
      <c r="D29" s="92"/>
      <c r="E29" s="201" t="s">
        <v>1</v>
      </c>
      <c r="F29" s="201"/>
      <c r="G29" s="201"/>
      <c r="H29" s="201"/>
      <c r="I29" s="92"/>
      <c r="J29" s="92"/>
      <c r="K29" s="92"/>
      <c r="L29" s="94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</row>
    <row r="30" spans="1:31" s="2" customFormat="1" ht="6.95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3"/>
      <c r="E31" s="63"/>
      <c r="F31" s="63"/>
      <c r="G31" s="63"/>
      <c r="H31" s="63"/>
      <c r="I31" s="63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95" t="s">
        <v>36</v>
      </c>
      <c r="E32" s="29"/>
      <c r="F32" s="29"/>
      <c r="G32" s="29"/>
      <c r="H32" s="29"/>
      <c r="I32" s="29"/>
      <c r="J32" s="68">
        <f>ROUND(J126, 2)</f>
        <v>0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>
      <c r="A33" s="29"/>
      <c r="B33" s="30"/>
      <c r="C33" s="29"/>
      <c r="D33" s="63"/>
      <c r="E33" s="63"/>
      <c r="F33" s="63"/>
      <c r="G33" s="63"/>
      <c r="H33" s="63"/>
      <c r="I33" s="63"/>
      <c r="J33" s="63"/>
      <c r="K33" s="63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9"/>
      <c r="F34" s="33" t="s">
        <v>38</v>
      </c>
      <c r="G34" s="29"/>
      <c r="H34" s="29"/>
      <c r="I34" s="33" t="s">
        <v>37</v>
      </c>
      <c r="J34" s="33" t="s">
        <v>39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>
      <c r="A35" s="29"/>
      <c r="B35" s="30"/>
      <c r="C35" s="29"/>
      <c r="D35" s="96" t="s">
        <v>40</v>
      </c>
      <c r="E35" s="24" t="s">
        <v>41</v>
      </c>
      <c r="F35" s="97">
        <f>ROUND((SUM(BE126:BE139)),  2)</f>
        <v>0</v>
      </c>
      <c r="G35" s="29"/>
      <c r="H35" s="29"/>
      <c r="I35" s="98">
        <v>0.2</v>
      </c>
      <c r="J35" s="97">
        <f>ROUND(((SUM(BE126:BE139))*I35),  2)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>
      <c r="A36" s="29"/>
      <c r="B36" s="30"/>
      <c r="C36" s="29"/>
      <c r="D36" s="29"/>
      <c r="E36" s="24" t="s">
        <v>42</v>
      </c>
      <c r="F36" s="97">
        <f>ROUND((SUM(BF126:BF139)),  2)</f>
        <v>0</v>
      </c>
      <c r="G36" s="29"/>
      <c r="H36" s="29"/>
      <c r="I36" s="98">
        <v>0.2</v>
      </c>
      <c r="J36" s="97">
        <f>ROUND(((SUM(BF126:BF139))*I36),  2)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43</v>
      </c>
      <c r="F37" s="97">
        <f>ROUND((SUM(BG126:BG139)),  2)</f>
        <v>0</v>
      </c>
      <c r="G37" s="29"/>
      <c r="H37" s="29"/>
      <c r="I37" s="98">
        <v>0.2</v>
      </c>
      <c r="J37" s="97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>
      <c r="A38" s="29"/>
      <c r="B38" s="30"/>
      <c r="C38" s="29"/>
      <c r="D38" s="29"/>
      <c r="E38" s="24" t="s">
        <v>44</v>
      </c>
      <c r="F38" s="97">
        <f>ROUND((SUM(BH126:BH139)),  2)</f>
        <v>0</v>
      </c>
      <c r="G38" s="29"/>
      <c r="H38" s="29"/>
      <c r="I38" s="98">
        <v>0.2</v>
      </c>
      <c r="J38" s="97">
        <f>0</f>
        <v>0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24" t="s">
        <v>45</v>
      </c>
      <c r="F39" s="97">
        <f>ROUND((SUM(BI126:BI139)),  2)</f>
        <v>0</v>
      </c>
      <c r="G39" s="29"/>
      <c r="H39" s="29"/>
      <c r="I39" s="98">
        <v>0</v>
      </c>
      <c r="J39" s="97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99"/>
      <c r="D41" s="100" t="s">
        <v>46</v>
      </c>
      <c r="E41" s="57"/>
      <c r="F41" s="57"/>
      <c r="G41" s="101" t="s">
        <v>47</v>
      </c>
      <c r="H41" s="102" t="s">
        <v>48</v>
      </c>
      <c r="I41" s="57"/>
      <c r="J41" s="103">
        <f>SUM(J32:J39)</f>
        <v>0</v>
      </c>
      <c r="K41" s="104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9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3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2" t="s">
        <v>51</v>
      </c>
      <c r="E61" s="32"/>
      <c r="F61" s="105" t="s">
        <v>52</v>
      </c>
      <c r="G61" s="42" t="s">
        <v>51</v>
      </c>
      <c r="H61" s="32"/>
      <c r="I61" s="32"/>
      <c r="J61" s="106" t="s">
        <v>52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0" t="s">
        <v>53</v>
      </c>
      <c r="E65" s="43"/>
      <c r="F65" s="43"/>
      <c r="G65" s="40" t="s">
        <v>54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2" t="s">
        <v>51</v>
      </c>
      <c r="E76" s="32"/>
      <c r="F76" s="105" t="s">
        <v>52</v>
      </c>
      <c r="G76" s="42" t="s">
        <v>51</v>
      </c>
      <c r="H76" s="32"/>
      <c r="I76" s="32"/>
      <c r="J76" s="106" t="s">
        <v>52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customHeight="1">
      <c r="A82" s="29"/>
      <c r="B82" s="30"/>
      <c r="C82" s="18" t="s">
        <v>96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16.5" customHeight="1">
      <c r="A85" s="29"/>
      <c r="B85" s="30"/>
      <c r="C85" s="29"/>
      <c r="D85" s="29"/>
      <c r="E85" s="206" t="str">
        <f>E7</f>
        <v>REKONŠTRUKCIA MIESTNYCH KOMUNIKÁCIÍ V OBCI BALOG NAD IPĽOM</v>
      </c>
      <c r="F85" s="207"/>
      <c r="G85" s="207"/>
      <c r="H85" s="207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customHeight="1">
      <c r="B86" s="17"/>
      <c r="C86" s="24" t="s">
        <v>92</v>
      </c>
      <c r="L86" s="17"/>
    </row>
    <row r="87" spans="1:31" s="2" customFormat="1" ht="16.5" customHeight="1">
      <c r="A87" s="29"/>
      <c r="B87" s="30"/>
      <c r="C87" s="29"/>
      <c r="D87" s="29"/>
      <c r="E87" s="206" t="s">
        <v>93</v>
      </c>
      <c r="F87" s="205"/>
      <c r="G87" s="205"/>
      <c r="H87" s="205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customHeight="1">
      <c r="A88" s="29"/>
      <c r="B88" s="30"/>
      <c r="C88" s="24" t="s">
        <v>94</v>
      </c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customHeight="1">
      <c r="A89" s="29"/>
      <c r="B89" s="30"/>
      <c r="C89" s="29"/>
      <c r="D89" s="29"/>
      <c r="E89" s="178" t="str">
        <f>E11</f>
        <v>1. - Stavebná časť</v>
      </c>
      <c r="F89" s="205"/>
      <c r="G89" s="205"/>
      <c r="H89" s="205"/>
      <c r="I89" s="29"/>
      <c r="J89" s="29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customHeight="1">
      <c r="A91" s="29"/>
      <c r="B91" s="30"/>
      <c r="C91" s="24" t="s">
        <v>18</v>
      </c>
      <c r="D91" s="29"/>
      <c r="E91" s="29"/>
      <c r="F91" s="22" t="str">
        <f>F14</f>
        <v xml:space="preserve"> </v>
      </c>
      <c r="G91" s="29"/>
      <c r="H91" s="29"/>
      <c r="I91" s="24" t="s">
        <v>20</v>
      </c>
      <c r="J91" s="52">
        <f>IF(J14="","",J14)</f>
        <v>0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40.15" customHeight="1">
      <c r="A93" s="29"/>
      <c r="B93" s="30"/>
      <c r="C93" s="24" t="s">
        <v>21</v>
      </c>
      <c r="D93" s="29"/>
      <c r="E93" s="29"/>
      <c r="F93" s="22" t="str">
        <f>E17</f>
        <v xml:space="preserve">Obec Balog nad Ipľom, Hlavná 75, 991 11 Balog nad </v>
      </c>
      <c r="G93" s="29"/>
      <c r="H93" s="29"/>
      <c r="I93" s="24" t="s">
        <v>29</v>
      </c>
      <c r="J93" s="27">
        <f>E23</f>
        <v>0</v>
      </c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2" customHeight="1">
      <c r="A94" s="29"/>
      <c r="B94" s="30"/>
      <c r="C94" s="24" t="s">
        <v>27</v>
      </c>
      <c r="D94" s="29"/>
      <c r="E94" s="29"/>
      <c r="F94" s="22" t="str">
        <f>IF(E20="","",E20)</f>
        <v>Vyplň údaj</v>
      </c>
      <c r="G94" s="29"/>
      <c r="H94" s="29"/>
      <c r="I94" s="24" t="s">
        <v>34</v>
      </c>
      <c r="J94" s="27" t="str">
        <f>E26</f>
        <v xml:space="preserve"> 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customHeight="1">
      <c r="A96" s="29"/>
      <c r="B96" s="30"/>
      <c r="C96" s="107" t="s">
        <v>97</v>
      </c>
      <c r="D96" s="99"/>
      <c r="E96" s="99"/>
      <c r="F96" s="99"/>
      <c r="G96" s="99"/>
      <c r="H96" s="99"/>
      <c r="I96" s="99"/>
      <c r="J96" s="108" t="s">
        <v>98</v>
      </c>
      <c r="K96" s="9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" customHeight="1">
      <c r="A98" s="29"/>
      <c r="B98" s="30"/>
      <c r="C98" s="109" t="s">
        <v>99</v>
      </c>
      <c r="D98" s="29"/>
      <c r="E98" s="29"/>
      <c r="F98" s="29"/>
      <c r="G98" s="29"/>
      <c r="H98" s="29"/>
      <c r="I98" s="29"/>
      <c r="J98" s="68">
        <f>J126</f>
        <v>0</v>
      </c>
      <c r="K98" s="29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4" t="s">
        <v>100</v>
      </c>
    </row>
    <row r="99" spans="1:47" s="9" customFormat="1" ht="24.95" customHeight="1">
      <c r="B99" s="110"/>
      <c r="D99" s="111" t="s">
        <v>101</v>
      </c>
      <c r="E99" s="112"/>
      <c r="F99" s="112"/>
      <c r="G99" s="112"/>
      <c r="H99" s="112"/>
      <c r="I99" s="112"/>
      <c r="J99" s="113">
        <f>J127</f>
        <v>0</v>
      </c>
      <c r="L99" s="110"/>
    </row>
    <row r="100" spans="1:47" s="10" customFormat="1" ht="19.899999999999999" customHeight="1">
      <c r="B100" s="114"/>
      <c r="D100" s="115" t="s">
        <v>102</v>
      </c>
      <c r="E100" s="116"/>
      <c r="F100" s="116"/>
      <c r="G100" s="116"/>
      <c r="H100" s="116"/>
      <c r="I100" s="116"/>
      <c r="J100" s="117">
        <f>J128</f>
        <v>0</v>
      </c>
      <c r="L100" s="114"/>
    </row>
    <row r="101" spans="1:47" s="10" customFormat="1" ht="19.899999999999999" customHeight="1">
      <c r="B101" s="114"/>
      <c r="D101" s="115" t="s">
        <v>103</v>
      </c>
      <c r="E101" s="116"/>
      <c r="F101" s="116"/>
      <c r="G101" s="116"/>
      <c r="H101" s="116"/>
      <c r="I101" s="116"/>
      <c r="J101" s="117">
        <f>J130</f>
        <v>0</v>
      </c>
      <c r="L101" s="114"/>
    </row>
    <row r="102" spans="1:47" s="10" customFormat="1" ht="19.899999999999999" customHeight="1">
      <c r="B102" s="114"/>
      <c r="D102" s="115" t="s">
        <v>104</v>
      </c>
      <c r="E102" s="116"/>
      <c r="F102" s="116"/>
      <c r="G102" s="116"/>
      <c r="H102" s="116"/>
      <c r="I102" s="116"/>
      <c r="J102" s="117">
        <f>J134</f>
        <v>0</v>
      </c>
      <c r="L102" s="114"/>
    </row>
    <row r="103" spans="1:47" s="9" customFormat="1" ht="24.95" customHeight="1">
      <c r="B103" s="110"/>
      <c r="D103" s="111" t="s">
        <v>105</v>
      </c>
      <c r="E103" s="112"/>
      <c r="F103" s="112"/>
      <c r="G103" s="112"/>
      <c r="H103" s="112"/>
      <c r="I103" s="112"/>
      <c r="J103" s="113">
        <f>J137</f>
        <v>0</v>
      </c>
      <c r="L103" s="110"/>
    </row>
    <row r="104" spans="1:47" s="10" customFormat="1" ht="19.899999999999999" customHeight="1">
      <c r="B104" s="114"/>
      <c r="D104" s="115" t="s">
        <v>106</v>
      </c>
      <c r="E104" s="116"/>
      <c r="F104" s="116"/>
      <c r="G104" s="116"/>
      <c r="H104" s="116"/>
      <c r="I104" s="116"/>
      <c r="J104" s="117">
        <f>J138</f>
        <v>0</v>
      </c>
      <c r="L104" s="114"/>
    </row>
    <row r="105" spans="1:47" s="2" customFormat="1" ht="21.75" customHeight="1">
      <c r="A105" s="29"/>
      <c r="B105" s="30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6" spans="1:47" s="2" customFormat="1" ht="6.95" customHeight="1">
      <c r="A106" s="29"/>
      <c r="B106" s="44"/>
      <c r="C106" s="45"/>
      <c r="D106" s="45"/>
      <c r="E106" s="45"/>
      <c r="F106" s="45"/>
      <c r="G106" s="45"/>
      <c r="H106" s="45"/>
      <c r="I106" s="45"/>
      <c r="J106" s="45"/>
      <c r="K106" s="45"/>
      <c r="L106" s="3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10" spans="1:47" s="2" customFormat="1" ht="6.95" customHeight="1">
      <c r="A110" s="29"/>
      <c r="B110" s="46"/>
      <c r="C110" s="47"/>
      <c r="D110" s="47"/>
      <c r="E110" s="47"/>
      <c r="F110" s="47"/>
      <c r="G110" s="47"/>
      <c r="H110" s="47"/>
      <c r="I110" s="47"/>
      <c r="J110" s="47"/>
      <c r="K110" s="47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47" s="2" customFormat="1" ht="24.95" customHeight="1">
      <c r="A111" s="29"/>
      <c r="B111" s="30"/>
      <c r="C111" s="18" t="s">
        <v>107</v>
      </c>
      <c r="D111" s="29"/>
      <c r="E111" s="29"/>
      <c r="F111" s="29"/>
      <c r="G111" s="29"/>
      <c r="H111" s="29"/>
      <c r="I111" s="29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47" s="2" customFormat="1" ht="6.95" customHeight="1">
      <c r="A112" s="29"/>
      <c r="B112" s="30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3" s="2" customFormat="1" ht="12" customHeight="1">
      <c r="A113" s="29"/>
      <c r="B113" s="30"/>
      <c r="C113" s="24" t="s">
        <v>14</v>
      </c>
      <c r="D113" s="29"/>
      <c r="E113" s="29"/>
      <c r="F113" s="29"/>
      <c r="G113" s="29"/>
      <c r="H113" s="29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3" s="2" customFormat="1" ht="16.5" customHeight="1">
      <c r="A114" s="29"/>
      <c r="B114" s="30"/>
      <c r="C114" s="29"/>
      <c r="D114" s="29"/>
      <c r="E114" s="206" t="str">
        <f>E7</f>
        <v>REKONŠTRUKCIA MIESTNYCH KOMUNIKÁCIÍ V OBCI BALOG NAD IPĽOM</v>
      </c>
      <c r="F114" s="207"/>
      <c r="G114" s="207"/>
      <c r="H114" s="207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3" s="1" customFormat="1" ht="12" customHeight="1">
      <c r="B115" s="17"/>
      <c r="C115" s="24" t="s">
        <v>92</v>
      </c>
      <c r="L115" s="17"/>
    </row>
    <row r="116" spans="1:63" s="2" customFormat="1" ht="16.5" customHeight="1">
      <c r="A116" s="29"/>
      <c r="B116" s="30"/>
      <c r="C116" s="29"/>
      <c r="D116" s="29"/>
      <c r="E116" s="206" t="s">
        <v>93</v>
      </c>
      <c r="F116" s="205"/>
      <c r="G116" s="205"/>
      <c r="H116" s="205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3" s="2" customFormat="1" ht="12" customHeight="1">
      <c r="A117" s="29"/>
      <c r="B117" s="30"/>
      <c r="C117" s="24" t="s">
        <v>94</v>
      </c>
      <c r="D117" s="29"/>
      <c r="E117" s="29"/>
      <c r="F117" s="29"/>
      <c r="G117" s="29"/>
      <c r="H117" s="29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3" s="2" customFormat="1" ht="16.5" customHeight="1">
      <c r="A118" s="29"/>
      <c r="B118" s="30"/>
      <c r="C118" s="29"/>
      <c r="D118" s="29"/>
      <c r="E118" s="178" t="str">
        <f>E11</f>
        <v>1. - Stavebná časť</v>
      </c>
      <c r="F118" s="205"/>
      <c r="G118" s="205"/>
      <c r="H118" s="205"/>
      <c r="I118" s="29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3" s="2" customFormat="1" ht="6.95" customHeight="1">
      <c r="A119" s="29"/>
      <c r="B119" s="30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3" s="2" customFormat="1" ht="12" customHeight="1">
      <c r="A120" s="29"/>
      <c r="B120" s="30"/>
      <c r="C120" s="24" t="s">
        <v>18</v>
      </c>
      <c r="D120" s="29"/>
      <c r="E120" s="29"/>
      <c r="F120" s="22" t="str">
        <f>F14</f>
        <v xml:space="preserve"> </v>
      </c>
      <c r="G120" s="29"/>
      <c r="H120" s="29"/>
      <c r="I120" s="24" t="s">
        <v>20</v>
      </c>
      <c r="J120" s="52">
        <f>IF(J14="","",J14)</f>
        <v>0</v>
      </c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3" s="2" customFormat="1" ht="6.95" customHeight="1">
      <c r="A121" s="29"/>
      <c r="B121" s="30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3" s="2" customFormat="1" ht="40.15" customHeight="1">
      <c r="A122" s="29"/>
      <c r="B122" s="30"/>
      <c r="C122" s="24" t="s">
        <v>21</v>
      </c>
      <c r="D122" s="29"/>
      <c r="E122" s="29"/>
      <c r="F122" s="22" t="str">
        <f>E17</f>
        <v xml:space="preserve">Obec Balog nad Ipľom, Hlavná 75, 991 11 Balog nad </v>
      </c>
      <c r="G122" s="29"/>
      <c r="H122" s="29"/>
      <c r="I122" s="24" t="s">
        <v>29</v>
      </c>
      <c r="J122" s="27">
        <f>E23</f>
        <v>0</v>
      </c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3" s="2" customFormat="1" ht="15.2" customHeight="1">
      <c r="A123" s="29"/>
      <c r="B123" s="30"/>
      <c r="C123" s="24" t="s">
        <v>27</v>
      </c>
      <c r="D123" s="29"/>
      <c r="E123" s="29"/>
      <c r="F123" s="22" t="str">
        <f>IF(E20="","",E20)</f>
        <v>Vyplň údaj</v>
      </c>
      <c r="G123" s="29"/>
      <c r="H123" s="29"/>
      <c r="I123" s="24" t="s">
        <v>34</v>
      </c>
      <c r="J123" s="27" t="str">
        <f>E26</f>
        <v xml:space="preserve"> </v>
      </c>
      <c r="K123" s="29"/>
      <c r="L123" s="3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63" s="2" customFormat="1" ht="10.35" customHeight="1">
      <c r="A124" s="29"/>
      <c r="B124" s="30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63" s="11" customFormat="1" ht="29.25" customHeight="1">
      <c r="A125" s="118"/>
      <c r="B125" s="119"/>
      <c r="C125" s="120" t="s">
        <v>108</v>
      </c>
      <c r="D125" s="121" t="s">
        <v>61</v>
      </c>
      <c r="E125" s="121" t="s">
        <v>57</v>
      </c>
      <c r="F125" s="121" t="s">
        <v>58</v>
      </c>
      <c r="G125" s="121" t="s">
        <v>109</v>
      </c>
      <c r="H125" s="121" t="s">
        <v>110</v>
      </c>
      <c r="I125" s="121" t="s">
        <v>111</v>
      </c>
      <c r="J125" s="122" t="s">
        <v>98</v>
      </c>
      <c r="K125" s="123" t="s">
        <v>112</v>
      </c>
      <c r="L125" s="124"/>
      <c r="M125" s="59" t="s">
        <v>1</v>
      </c>
      <c r="N125" s="60" t="s">
        <v>40</v>
      </c>
      <c r="O125" s="60" t="s">
        <v>113</v>
      </c>
      <c r="P125" s="60" t="s">
        <v>114</v>
      </c>
      <c r="Q125" s="60" t="s">
        <v>115</v>
      </c>
      <c r="R125" s="60" t="s">
        <v>116</v>
      </c>
      <c r="S125" s="60" t="s">
        <v>117</v>
      </c>
      <c r="T125" s="61" t="s">
        <v>118</v>
      </c>
      <c r="U125" s="118"/>
      <c r="V125" s="118"/>
      <c r="W125" s="118"/>
      <c r="X125" s="118"/>
      <c r="Y125" s="118"/>
      <c r="Z125" s="118"/>
      <c r="AA125" s="118"/>
      <c r="AB125" s="118"/>
      <c r="AC125" s="118"/>
      <c r="AD125" s="118"/>
      <c r="AE125" s="118"/>
    </row>
    <row r="126" spans="1:63" s="2" customFormat="1" ht="22.9" customHeight="1">
      <c r="A126" s="29"/>
      <c r="B126" s="30"/>
      <c r="C126" s="66" t="s">
        <v>99</v>
      </c>
      <c r="D126" s="29"/>
      <c r="E126" s="29"/>
      <c r="F126" s="29"/>
      <c r="G126" s="29"/>
      <c r="H126" s="29"/>
      <c r="I126" s="29"/>
      <c r="J126" s="125">
        <f>BK126</f>
        <v>0</v>
      </c>
      <c r="K126" s="29"/>
      <c r="L126" s="30"/>
      <c r="M126" s="62"/>
      <c r="N126" s="53"/>
      <c r="O126" s="63"/>
      <c r="P126" s="126">
        <f>P127+P137</f>
        <v>0</v>
      </c>
      <c r="Q126" s="63"/>
      <c r="R126" s="126">
        <f>R127+R137</f>
        <v>795.97704080000005</v>
      </c>
      <c r="S126" s="63"/>
      <c r="T126" s="127">
        <f>T127+T137</f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T126" s="14" t="s">
        <v>75</v>
      </c>
      <c r="AU126" s="14" t="s">
        <v>100</v>
      </c>
      <c r="BK126" s="128">
        <f>BK127+BK137</f>
        <v>0</v>
      </c>
    </row>
    <row r="127" spans="1:63" s="12" customFormat="1" ht="25.9" customHeight="1">
      <c r="B127" s="129"/>
      <c r="D127" s="130" t="s">
        <v>75</v>
      </c>
      <c r="E127" s="131" t="s">
        <v>119</v>
      </c>
      <c r="F127" s="131" t="s">
        <v>120</v>
      </c>
      <c r="I127" s="132"/>
      <c r="J127" s="133">
        <f>BK127</f>
        <v>0</v>
      </c>
      <c r="L127" s="129"/>
      <c r="M127" s="134"/>
      <c r="N127" s="135"/>
      <c r="O127" s="135"/>
      <c r="P127" s="136">
        <f>P128+P130+P134</f>
        <v>0</v>
      </c>
      <c r="Q127" s="135"/>
      <c r="R127" s="136">
        <f>R128+R130+R134</f>
        <v>795.97704080000005</v>
      </c>
      <c r="S127" s="135"/>
      <c r="T127" s="137">
        <f>T128+T130+T134</f>
        <v>0</v>
      </c>
      <c r="AR127" s="130" t="s">
        <v>83</v>
      </c>
      <c r="AT127" s="138" t="s">
        <v>75</v>
      </c>
      <c r="AU127" s="138" t="s">
        <v>76</v>
      </c>
      <c r="AY127" s="130" t="s">
        <v>121</v>
      </c>
      <c r="BK127" s="139">
        <f>BK128+BK130+BK134</f>
        <v>0</v>
      </c>
    </row>
    <row r="128" spans="1:63" s="12" customFormat="1" ht="22.9" customHeight="1">
      <c r="B128" s="129"/>
      <c r="D128" s="130" t="s">
        <v>75</v>
      </c>
      <c r="E128" s="140" t="s">
        <v>122</v>
      </c>
      <c r="F128" s="140" t="s">
        <v>123</v>
      </c>
      <c r="I128" s="132"/>
      <c r="J128" s="141">
        <f>BK128</f>
        <v>0</v>
      </c>
      <c r="L128" s="129"/>
      <c r="M128" s="134"/>
      <c r="N128" s="135"/>
      <c r="O128" s="135"/>
      <c r="P128" s="136">
        <f>P129</f>
        <v>0</v>
      </c>
      <c r="Q128" s="135"/>
      <c r="R128" s="136">
        <f>R129</f>
        <v>6.6000000000000003E-2</v>
      </c>
      <c r="S128" s="135"/>
      <c r="T128" s="137">
        <f>T129</f>
        <v>0</v>
      </c>
      <c r="AR128" s="130" t="s">
        <v>83</v>
      </c>
      <c r="AT128" s="138" t="s">
        <v>75</v>
      </c>
      <c r="AU128" s="138" t="s">
        <v>83</v>
      </c>
      <c r="AY128" s="130" t="s">
        <v>121</v>
      </c>
      <c r="BK128" s="139">
        <f>BK129</f>
        <v>0</v>
      </c>
    </row>
    <row r="129" spans="1:65" s="2" customFormat="1" ht="14.45" customHeight="1">
      <c r="A129" s="29"/>
      <c r="B129" s="142"/>
      <c r="C129" s="143" t="s">
        <v>83</v>
      </c>
      <c r="D129" s="143" t="s">
        <v>124</v>
      </c>
      <c r="E129" s="144" t="s">
        <v>125</v>
      </c>
      <c r="F129" s="145" t="s">
        <v>126</v>
      </c>
      <c r="G129" s="146" t="s">
        <v>127</v>
      </c>
      <c r="H129" s="147">
        <v>10</v>
      </c>
      <c r="I129" s="148"/>
      <c r="J129" s="147">
        <f>ROUND(I129*H129,3)</f>
        <v>0</v>
      </c>
      <c r="K129" s="149"/>
      <c r="L129" s="30"/>
      <c r="M129" s="150" t="s">
        <v>1</v>
      </c>
      <c r="N129" s="151" t="s">
        <v>42</v>
      </c>
      <c r="O129" s="55"/>
      <c r="P129" s="152">
        <f>O129*H129</f>
        <v>0</v>
      </c>
      <c r="Q129" s="152">
        <v>6.6E-3</v>
      </c>
      <c r="R129" s="152">
        <f>Q129*H129</f>
        <v>6.6000000000000003E-2</v>
      </c>
      <c r="S129" s="152">
        <v>0</v>
      </c>
      <c r="T129" s="153">
        <f>S129*H129</f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54" t="s">
        <v>122</v>
      </c>
      <c r="AT129" s="154" t="s">
        <v>124</v>
      </c>
      <c r="AU129" s="154" t="s">
        <v>89</v>
      </c>
      <c r="AY129" s="14" t="s">
        <v>121</v>
      </c>
      <c r="BE129" s="155">
        <f>IF(N129="základná",J129,0)</f>
        <v>0</v>
      </c>
      <c r="BF129" s="155">
        <f>IF(N129="znížená",J129,0)</f>
        <v>0</v>
      </c>
      <c r="BG129" s="155">
        <f>IF(N129="zákl. prenesená",J129,0)</f>
        <v>0</v>
      </c>
      <c r="BH129" s="155">
        <f>IF(N129="zníž. prenesená",J129,0)</f>
        <v>0</v>
      </c>
      <c r="BI129" s="155">
        <f>IF(N129="nulová",J129,0)</f>
        <v>0</v>
      </c>
      <c r="BJ129" s="14" t="s">
        <v>89</v>
      </c>
      <c r="BK129" s="156">
        <f>ROUND(I129*H129,3)</f>
        <v>0</v>
      </c>
      <c r="BL129" s="14" t="s">
        <v>122</v>
      </c>
      <c r="BM129" s="154" t="s">
        <v>128</v>
      </c>
    </row>
    <row r="130" spans="1:65" s="12" customFormat="1" ht="22.9" customHeight="1">
      <c r="B130" s="129"/>
      <c r="D130" s="130" t="s">
        <v>75</v>
      </c>
      <c r="E130" s="140" t="s">
        <v>129</v>
      </c>
      <c r="F130" s="140" t="s">
        <v>130</v>
      </c>
      <c r="I130" s="132"/>
      <c r="J130" s="141">
        <f>BK130</f>
        <v>0</v>
      </c>
      <c r="L130" s="129"/>
      <c r="M130" s="134"/>
      <c r="N130" s="135"/>
      <c r="O130" s="135"/>
      <c r="P130" s="136">
        <f>SUM(P131:P133)</f>
        <v>0</v>
      </c>
      <c r="Q130" s="135"/>
      <c r="R130" s="136">
        <f>SUM(R131:R133)</f>
        <v>795.86659080000004</v>
      </c>
      <c r="S130" s="135"/>
      <c r="T130" s="137">
        <f>SUM(T131:T133)</f>
        <v>0</v>
      </c>
      <c r="AR130" s="130" t="s">
        <v>83</v>
      </c>
      <c r="AT130" s="138" t="s">
        <v>75</v>
      </c>
      <c r="AU130" s="138" t="s">
        <v>83</v>
      </c>
      <c r="AY130" s="130" t="s">
        <v>121</v>
      </c>
      <c r="BK130" s="139">
        <f>SUM(BK131:BK133)</f>
        <v>0</v>
      </c>
    </row>
    <row r="131" spans="1:65" s="2" customFormat="1" ht="24.2" customHeight="1">
      <c r="A131" s="29"/>
      <c r="B131" s="142"/>
      <c r="C131" s="143" t="s">
        <v>89</v>
      </c>
      <c r="D131" s="143" t="s">
        <v>124</v>
      </c>
      <c r="E131" s="144" t="s">
        <v>131</v>
      </c>
      <c r="F131" s="145" t="s">
        <v>132</v>
      </c>
      <c r="G131" s="146" t="s">
        <v>133</v>
      </c>
      <c r="H131" s="147">
        <v>2072.94</v>
      </c>
      <c r="I131" s="148"/>
      <c r="J131" s="147">
        <f>ROUND(I131*H131,3)</f>
        <v>0</v>
      </c>
      <c r="K131" s="149"/>
      <c r="L131" s="30"/>
      <c r="M131" s="150" t="s">
        <v>1</v>
      </c>
      <c r="N131" s="151" t="s">
        <v>42</v>
      </c>
      <c r="O131" s="55"/>
      <c r="P131" s="152">
        <f>O131*H131</f>
        <v>0</v>
      </c>
      <c r="Q131" s="152">
        <v>0.1012</v>
      </c>
      <c r="R131" s="152">
        <f>Q131*H131</f>
        <v>209.78152800000001</v>
      </c>
      <c r="S131" s="152">
        <v>0</v>
      </c>
      <c r="T131" s="153">
        <f>S131*H131</f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54" t="s">
        <v>122</v>
      </c>
      <c r="AT131" s="154" t="s">
        <v>124</v>
      </c>
      <c r="AU131" s="154" t="s">
        <v>89</v>
      </c>
      <c r="AY131" s="14" t="s">
        <v>121</v>
      </c>
      <c r="BE131" s="155">
        <f>IF(N131="základná",J131,0)</f>
        <v>0</v>
      </c>
      <c r="BF131" s="155">
        <f>IF(N131="znížená",J131,0)</f>
        <v>0</v>
      </c>
      <c r="BG131" s="155">
        <f>IF(N131="zákl. prenesená",J131,0)</f>
        <v>0</v>
      </c>
      <c r="BH131" s="155">
        <f>IF(N131="zníž. prenesená",J131,0)</f>
        <v>0</v>
      </c>
      <c r="BI131" s="155">
        <f>IF(N131="nulová",J131,0)</f>
        <v>0</v>
      </c>
      <c r="BJ131" s="14" t="s">
        <v>89</v>
      </c>
      <c r="BK131" s="156">
        <f>ROUND(I131*H131,3)</f>
        <v>0</v>
      </c>
      <c r="BL131" s="14" t="s">
        <v>122</v>
      </c>
      <c r="BM131" s="154" t="s">
        <v>134</v>
      </c>
    </row>
    <row r="132" spans="1:65" s="2" customFormat="1" ht="24.2" customHeight="1">
      <c r="A132" s="29"/>
      <c r="B132" s="142"/>
      <c r="C132" s="143" t="s">
        <v>135</v>
      </c>
      <c r="D132" s="143" t="s">
        <v>124</v>
      </c>
      <c r="E132" s="144" t="s">
        <v>136</v>
      </c>
      <c r="F132" s="145" t="s">
        <v>137</v>
      </c>
      <c r="G132" s="146" t="s">
        <v>133</v>
      </c>
      <c r="H132" s="147">
        <v>2072.94</v>
      </c>
      <c r="I132" s="148"/>
      <c r="J132" s="147">
        <f>ROUND(I132*H132,3)</f>
        <v>0</v>
      </c>
      <c r="K132" s="149"/>
      <c r="L132" s="30"/>
      <c r="M132" s="150" t="s">
        <v>1</v>
      </c>
      <c r="N132" s="151" t="s">
        <v>42</v>
      </c>
      <c r="O132" s="55"/>
      <c r="P132" s="152">
        <f>O132*H132</f>
        <v>0</v>
      </c>
      <c r="Q132" s="152">
        <v>0.18151999999999999</v>
      </c>
      <c r="R132" s="152">
        <f>Q132*H132</f>
        <v>376.28006879999998</v>
      </c>
      <c r="S132" s="152">
        <v>0</v>
      </c>
      <c r="T132" s="153">
        <f>S132*H132</f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54" t="s">
        <v>122</v>
      </c>
      <c r="AT132" s="154" t="s">
        <v>124</v>
      </c>
      <c r="AU132" s="154" t="s">
        <v>89</v>
      </c>
      <c r="AY132" s="14" t="s">
        <v>121</v>
      </c>
      <c r="BE132" s="155">
        <f>IF(N132="základná",J132,0)</f>
        <v>0</v>
      </c>
      <c r="BF132" s="155">
        <f>IF(N132="znížená",J132,0)</f>
        <v>0</v>
      </c>
      <c r="BG132" s="155">
        <f>IF(N132="zákl. prenesená",J132,0)</f>
        <v>0</v>
      </c>
      <c r="BH132" s="155">
        <f>IF(N132="zníž. prenesená",J132,0)</f>
        <v>0</v>
      </c>
      <c r="BI132" s="155">
        <f>IF(N132="nulová",J132,0)</f>
        <v>0</v>
      </c>
      <c r="BJ132" s="14" t="s">
        <v>89</v>
      </c>
      <c r="BK132" s="156">
        <f>ROUND(I132*H132,3)</f>
        <v>0</v>
      </c>
      <c r="BL132" s="14" t="s">
        <v>122</v>
      </c>
      <c r="BM132" s="154" t="s">
        <v>138</v>
      </c>
    </row>
    <row r="133" spans="1:65" s="2" customFormat="1" ht="24.2" customHeight="1">
      <c r="A133" s="29"/>
      <c r="B133" s="142"/>
      <c r="C133" s="143" t="s">
        <v>122</v>
      </c>
      <c r="D133" s="143" t="s">
        <v>124</v>
      </c>
      <c r="E133" s="144" t="s">
        <v>139</v>
      </c>
      <c r="F133" s="145" t="s">
        <v>140</v>
      </c>
      <c r="G133" s="146" t="s">
        <v>133</v>
      </c>
      <c r="H133" s="147">
        <v>1022.94</v>
      </c>
      <c r="I133" s="148"/>
      <c r="J133" s="147">
        <f>ROUND(I133*H133,3)</f>
        <v>0</v>
      </c>
      <c r="K133" s="149"/>
      <c r="L133" s="30"/>
      <c r="M133" s="150" t="s">
        <v>1</v>
      </c>
      <c r="N133" s="151" t="s">
        <v>42</v>
      </c>
      <c r="O133" s="55"/>
      <c r="P133" s="152">
        <f>O133*H133</f>
        <v>0</v>
      </c>
      <c r="Q133" s="152">
        <v>0.2051</v>
      </c>
      <c r="R133" s="152">
        <f>Q133*H133</f>
        <v>209.80499400000002</v>
      </c>
      <c r="S133" s="152">
        <v>0</v>
      </c>
      <c r="T133" s="153">
        <f>S133*H133</f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54" t="s">
        <v>122</v>
      </c>
      <c r="AT133" s="154" t="s">
        <v>124</v>
      </c>
      <c r="AU133" s="154" t="s">
        <v>89</v>
      </c>
      <c r="AY133" s="14" t="s">
        <v>121</v>
      </c>
      <c r="BE133" s="155">
        <f>IF(N133="základná",J133,0)</f>
        <v>0</v>
      </c>
      <c r="BF133" s="155">
        <f>IF(N133="znížená",J133,0)</f>
        <v>0</v>
      </c>
      <c r="BG133" s="155">
        <f>IF(N133="zákl. prenesená",J133,0)</f>
        <v>0</v>
      </c>
      <c r="BH133" s="155">
        <f>IF(N133="zníž. prenesená",J133,0)</f>
        <v>0</v>
      </c>
      <c r="BI133" s="155">
        <f>IF(N133="nulová",J133,0)</f>
        <v>0</v>
      </c>
      <c r="BJ133" s="14" t="s">
        <v>89</v>
      </c>
      <c r="BK133" s="156">
        <f>ROUND(I133*H133,3)</f>
        <v>0</v>
      </c>
      <c r="BL133" s="14" t="s">
        <v>122</v>
      </c>
      <c r="BM133" s="154" t="s">
        <v>141</v>
      </c>
    </row>
    <row r="134" spans="1:65" s="12" customFormat="1" ht="22.9" customHeight="1">
      <c r="B134" s="129"/>
      <c r="D134" s="130" t="s">
        <v>75</v>
      </c>
      <c r="E134" s="140" t="s">
        <v>142</v>
      </c>
      <c r="F134" s="140" t="s">
        <v>143</v>
      </c>
      <c r="I134" s="132"/>
      <c r="J134" s="141">
        <f>BK134</f>
        <v>0</v>
      </c>
      <c r="L134" s="129"/>
      <c r="M134" s="134"/>
      <c r="N134" s="135"/>
      <c r="O134" s="135"/>
      <c r="P134" s="136">
        <f>SUM(P135:P136)</f>
        <v>0</v>
      </c>
      <c r="Q134" s="135"/>
      <c r="R134" s="136">
        <f>SUM(R135:R136)</f>
        <v>4.4450000000000003E-2</v>
      </c>
      <c r="S134" s="135"/>
      <c r="T134" s="137">
        <f>SUM(T135:T136)</f>
        <v>0</v>
      </c>
      <c r="AR134" s="130" t="s">
        <v>83</v>
      </c>
      <c r="AT134" s="138" t="s">
        <v>75</v>
      </c>
      <c r="AU134" s="138" t="s">
        <v>83</v>
      </c>
      <c r="AY134" s="130" t="s">
        <v>121</v>
      </c>
      <c r="BK134" s="139">
        <f>SUM(BK135:BK136)</f>
        <v>0</v>
      </c>
    </row>
    <row r="135" spans="1:65" s="2" customFormat="1" ht="14.45" customHeight="1">
      <c r="A135" s="29"/>
      <c r="B135" s="142"/>
      <c r="C135" s="143" t="s">
        <v>129</v>
      </c>
      <c r="D135" s="143" t="s">
        <v>124</v>
      </c>
      <c r="E135" s="144" t="s">
        <v>144</v>
      </c>
      <c r="F135" s="145" t="s">
        <v>145</v>
      </c>
      <c r="G135" s="146" t="s">
        <v>127</v>
      </c>
      <c r="H135" s="147">
        <v>21</v>
      </c>
      <c r="I135" s="148"/>
      <c r="J135" s="147">
        <f>ROUND(I135*H135,3)</f>
        <v>0</v>
      </c>
      <c r="K135" s="149"/>
      <c r="L135" s="30"/>
      <c r="M135" s="150" t="s">
        <v>1</v>
      </c>
      <c r="N135" s="151" t="s">
        <v>42</v>
      </c>
      <c r="O135" s="55"/>
      <c r="P135" s="152">
        <f>O135*H135</f>
        <v>0</v>
      </c>
      <c r="Q135" s="152">
        <v>2.0999999999999999E-3</v>
      </c>
      <c r="R135" s="152">
        <f>Q135*H135</f>
        <v>4.41E-2</v>
      </c>
      <c r="S135" s="152">
        <v>0</v>
      </c>
      <c r="T135" s="153">
        <f>S135*H135</f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54" t="s">
        <v>122</v>
      </c>
      <c r="AT135" s="154" t="s">
        <v>124</v>
      </c>
      <c r="AU135" s="154" t="s">
        <v>89</v>
      </c>
      <c r="AY135" s="14" t="s">
        <v>121</v>
      </c>
      <c r="BE135" s="155">
        <f>IF(N135="základná",J135,0)</f>
        <v>0</v>
      </c>
      <c r="BF135" s="155">
        <f>IF(N135="znížená",J135,0)</f>
        <v>0</v>
      </c>
      <c r="BG135" s="155">
        <f>IF(N135="zákl. prenesená",J135,0)</f>
        <v>0</v>
      </c>
      <c r="BH135" s="155">
        <f>IF(N135="zníž. prenesená",J135,0)</f>
        <v>0</v>
      </c>
      <c r="BI135" s="155">
        <f>IF(N135="nulová",J135,0)</f>
        <v>0</v>
      </c>
      <c r="BJ135" s="14" t="s">
        <v>89</v>
      </c>
      <c r="BK135" s="156">
        <f>ROUND(I135*H135,3)</f>
        <v>0</v>
      </c>
      <c r="BL135" s="14" t="s">
        <v>122</v>
      </c>
      <c r="BM135" s="154" t="s">
        <v>146</v>
      </c>
    </row>
    <row r="136" spans="1:65" s="2" customFormat="1" ht="14.45" customHeight="1">
      <c r="A136" s="29"/>
      <c r="B136" s="142"/>
      <c r="C136" s="143" t="s">
        <v>147</v>
      </c>
      <c r="D136" s="143" t="s">
        <v>124</v>
      </c>
      <c r="E136" s="144" t="s">
        <v>148</v>
      </c>
      <c r="F136" s="145" t="s">
        <v>149</v>
      </c>
      <c r="G136" s="146" t="s">
        <v>127</v>
      </c>
      <c r="H136" s="147">
        <v>1</v>
      </c>
      <c r="I136" s="148"/>
      <c r="J136" s="147">
        <f>ROUND(I136*H136,3)</f>
        <v>0</v>
      </c>
      <c r="K136" s="149"/>
      <c r="L136" s="30"/>
      <c r="M136" s="150" t="s">
        <v>1</v>
      </c>
      <c r="N136" s="151" t="s">
        <v>42</v>
      </c>
      <c r="O136" s="55"/>
      <c r="P136" s="152">
        <f>O136*H136</f>
        <v>0</v>
      </c>
      <c r="Q136" s="152">
        <v>3.5E-4</v>
      </c>
      <c r="R136" s="152">
        <f>Q136*H136</f>
        <v>3.5E-4</v>
      </c>
      <c r="S136" s="152">
        <v>0</v>
      </c>
      <c r="T136" s="153">
        <f>S136*H136</f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54" t="s">
        <v>122</v>
      </c>
      <c r="AT136" s="154" t="s">
        <v>124</v>
      </c>
      <c r="AU136" s="154" t="s">
        <v>89</v>
      </c>
      <c r="AY136" s="14" t="s">
        <v>121</v>
      </c>
      <c r="BE136" s="155">
        <f>IF(N136="základná",J136,0)</f>
        <v>0</v>
      </c>
      <c r="BF136" s="155">
        <f>IF(N136="znížená",J136,0)</f>
        <v>0</v>
      </c>
      <c r="BG136" s="155">
        <f>IF(N136="zákl. prenesená",J136,0)</f>
        <v>0</v>
      </c>
      <c r="BH136" s="155">
        <f>IF(N136="zníž. prenesená",J136,0)</f>
        <v>0</v>
      </c>
      <c r="BI136" s="155">
        <f>IF(N136="nulová",J136,0)</f>
        <v>0</v>
      </c>
      <c r="BJ136" s="14" t="s">
        <v>89</v>
      </c>
      <c r="BK136" s="156">
        <f>ROUND(I136*H136,3)</f>
        <v>0</v>
      </c>
      <c r="BL136" s="14" t="s">
        <v>122</v>
      </c>
      <c r="BM136" s="154" t="s">
        <v>150</v>
      </c>
    </row>
    <row r="137" spans="1:65" s="12" customFormat="1" ht="25.9" customHeight="1">
      <c r="B137" s="129"/>
      <c r="D137" s="130" t="s">
        <v>75</v>
      </c>
      <c r="E137" s="131" t="s">
        <v>151</v>
      </c>
      <c r="F137" s="131" t="s">
        <v>152</v>
      </c>
      <c r="I137" s="132"/>
      <c r="J137" s="133">
        <f>BK137</f>
        <v>0</v>
      </c>
      <c r="L137" s="129"/>
      <c r="M137" s="134"/>
      <c r="N137" s="135"/>
      <c r="O137" s="135"/>
      <c r="P137" s="136">
        <f>P138</f>
        <v>0</v>
      </c>
      <c r="Q137" s="135"/>
      <c r="R137" s="136">
        <f>R138</f>
        <v>0</v>
      </c>
      <c r="S137" s="135"/>
      <c r="T137" s="137">
        <f>T138</f>
        <v>0</v>
      </c>
      <c r="AR137" s="130" t="s">
        <v>135</v>
      </c>
      <c r="AT137" s="138" t="s">
        <v>75</v>
      </c>
      <c r="AU137" s="138" t="s">
        <v>76</v>
      </c>
      <c r="AY137" s="130" t="s">
        <v>121</v>
      </c>
      <c r="BK137" s="139">
        <f>BK138</f>
        <v>0</v>
      </c>
    </row>
    <row r="138" spans="1:65" s="12" customFormat="1" ht="22.9" customHeight="1">
      <c r="B138" s="129"/>
      <c r="D138" s="130" t="s">
        <v>75</v>
      </c>
      <c r="E138" s="140" t="s">
        <v>153</v>
      </c>
      <c r="F138" s="140" t="s">
        <v>154</v>
      </c>
      <c r="I138" s="132"/>
      <c r="J138" s="141">
        <f>BK138</f>
        <v>0</v>
      </c>
      <c r="L138" s="129"/>
      <c r="M138" s="134"/>
      <c r="N138" s="135"/>
      <c r="O138" s="135"/>
      <c r="P138" s="136">
        <f>P139</f>
        <v>0</v>
      </c>
      <c r="Q138" s="135"/>
      <c r="R138" s="136">
        <f>R139</f>
        <v>0</v>
      </c>
      <c r="S138" s="135"/>
      <c r="T138" s="137">
        <f>T139</f>
        <v>0</v>
      </c>
      <c r="AR138" s="130" t="s">
        <v>135</v>
      </c>
      <c r="AT138" s="138" t="s">
        <v>75</v>
      </c>
      <c r="AU138" s="138" t="s">
        <v>83</v>
      </c>
      <c r="AY138" s="130" t="s">
        <v>121</v>
      </c>
      <c r="BK138" s="139">
        <f>BK139</f>
        <v>0</v>
      </c>
    </row>
    <row r="139" spans="1:65" s="2" customFormat="1" ht="14.45" customHeight="1">
      <c r="A139" s="29"/>
      <c r="B139" s="142"/>
      <c r="C139" s="143" t="s">
        <v>155</v>
      </c>
      <c r="D139" s="143" t="s">
        <v>124</v>
      </c>
      <c r="E139" s="144" t="s">
        <v>156</v>
      </c>
      <c r="F139" s="145" t="s">
        <v>157</v>
      </c>
      <c r="G139" s="146" t="s">
        <v>127</v>
      </c>
      <c r="H139" s="147">
        <v>10</v>
      </c>
      <c r="I139" s="148"/>
      <c r="J139" s="147">
        <f>ROUND(I139*H139,3)</f>
        <v>0</v>
      </c>
      <c r="K139" s="149"/>
      <c r="L139" s="30"/>
      <c r="M139" s="157" t="s">
        <v>1</v>
      </c>
      <c r="N139" s="158" t="s">
        <v>42</v>
      </c>
      <c r="O139" s="159"/>
      <c r="P139" s="160">
        <f>O139*H139</f>
        <v>0</v>
      </c>
      <c r="Q139" s="160">
        <v>0</v>
      </c>
      <c r="R139" s="160">
        <f>Q139*H139</f>
        <v>0</v>
      </c>
      <c r="S139" s="160">
        <v>0</v>
      </c>
      <c r="T139" s="161">
        <f>S139*H139</f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54" t="s">
        <v>158</v>
      </c>
      <c r="AT139" s="154" t="s">
        <v>124</v>
      </c>
      <c r="AU139" s="154" t="s">
        <v>89</v>
      </c>
      <c r="AY139" s="14" t="s">
        <v>121</v>
      </c>
      <c r="BE139" s="155">
        <f>IF(N139="základná",J139,0)</f>
        <v>0</v>
      </c>
      <c r="BF139" s="155">
        <f>IF(N139="znížená",J139,0)</f>
        <v>0</v>
      </c>
      <c r="BG139" s="155">
        <f>IF(N139="zákl. prenesená",J139,0)</f>
        <v>0</v>
      </c>
      <c r="BH139" s="155">
        <f>IF(N139="zníž. prenesená",J139,0)</f>
        <v>0</v>
      </c>
      <c r="BI139" s="155">
        <f>IF(N139="nulová",J139,0)</f>
        <v>0</v>
      </c>
      <c r="BJ139" s="14" t="s">
        <v>89</v>
      </c>
      <c r="BK139" s="156">
        <f>ROUND(I139*H139,3)</f>
        <v>0</v>
      </c>
      <c r="BL139" s="14" t="s">
        <v>158</v>
      </c>
      <c r="BM139" s="154" t="s">
        <v>159</v>
      </c>
    </row>
    <row r="140" spans="1:65" s="2" customFormat="1" ht="6.95" customHeight="1">
      <c r="A140" s="29"/>
      <c r="B140" s="44"/>
      <c r="C140" s="45"/>
      <c r="D140" s="45"/>
      <c r="E140" s="45"/>
      <c r="F140" s="45"/>
      <c r="G140" s="45"/>
      <c r="H140" s="45"/>
      <c r="I140" s="45"/>
      <c r="J140" s="45"/>
      <c r="K140" s="45"/>
      <c r="L140" s="30"/>
      <c r="M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</row>
  </sheetData>
  <autoFilter ref="C125:K139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Rekapitulácia stavby</vt:lpstr>
      <vt:lpstr>1. - Stavebná časť</vt:lpstr>
      <vt:lpstr>'1. - Stavebná časť'!Názvy_tlače</vt:lpstr>
      <vt:lpstr>'Rekapitulácia stavby'!Názvy_tlače</vt:lpstr>
      <vt:lpstr>'1. - Stavebná časť'!Oblasť_tlače</vt:lpstr>
      <vt:lpstr>'Rekapitulácia stavby'!Oblasť_tlače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DESKTOP-610R0GA\Abi</dc:creator>
  <cp:lastModifiedBy>katarina</cp:lastModifiedBy>
  <dcterms:created xsi:type="dcterms:W3CDTF">2020-10-05T07:22:14Z</dcterms:created>
  <dcterms:modified xsi:type="dcterms:W3CDTF">2020-10-06T10:34:59Z</dcterms:modified>
</cp:coreProperties>
</file>